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7850" windowHeight="8430" firstSheet="4" activeTab="4"/>
  </bookViews>
  <sheets>
    <sheet name="EXERCICE 1" sheetId="1" r:id="rId1"/>
    <sheet name="exercice 1 prorata" sheetId="3" r:id="rId2"/>
    <sheet name="EXERCICE A" sheetId="4" r:id="rId3"/>
    <sheet name="EXERCICE B Prorata" sheetId="5" r:id="rId4"/>
    <sheet name="EXERCICE  A ENONCE" sheetId="7" r:id="rId5"/>
    <sheet name="EXERCICE B PRORAT ENONCE" sheetId="8" r:id="rId6"/>
  </sheets>
  <calcPr calcId="145621"/>
</workbook>
</file>

<file path=xl/calcChain.xml><?xml version="1.0" encoding="utf-8"?>
<calcChain xmlns="http://schemas.openxmlformats.org/spreadsheetml/2006/main">
  <c r="C48" i="3" l="1"/>
  <c r="G37" i="3"/>
  <c r="H37" i="3" s="1"/>
  <c r="C43" i="3" s="1"/>
  <c r="D43" i="3" s="1"/>
  <c r="G35" i="3"/>
  <c r="G11" i="3"/>
  <c r="G14" i="3" s="1"/>
  <c r="C19" i="3" s="1"/>
  <c r="D19" i="3" s="1"/>
  <c r="D20" i="3" s="1"/>
  <c r="D21" i="3" s="1"/>
  <c r="D22" i="3" s="1"/>
  <c r="D23" i="3" s="1"/>
  <c r="D24" i="3" s="1"/>
  <c r="D47" i="1"/>
  <c r="E43" i="1"/>
  <c r="B44" i="1" s="1"/>
  <c r="B43" i="1"/>
  <c r="C43" i="1" s="1"/>
  <c r="C42" i="1"/>
  <c r="E42" i="1" s="1"/>
  <c r="E19" i="1"/>
  <c r="B20" i="1" s="1"/>
  <c r="E20" i="1" s="1"/>
  <c r="B21" i="1" s="1"/>
  <c r="E21" i="1" s="1"/>
  <c r="B22" i="1" s="1"/>
  <c r="E22" i="1" s="1"/>
  <c r="B23" i="1" s="1"/>
  <c r="E23" i="1" s="1"/>
  <c r="D19" i="1"/>
  <c r="D20" i="1" s="1"/>
  <c r="D21" i="1" s="1"/>
  <c r="D22" i="1" s="1"/>
  <c r="D23" i="1" s="1"/>
  <c r="C10" i="8"/>
  <c r="F10" i="8" s="1"/>
  <c r="C11" i="8" s="1"/>
  <c r="F11" i="8" s="1"/>
  <c r="C12" i="8" s="1"/>
  <c r="F12" i="8" s="1"/>
  <c r="C13" i="8" s="1"/>
  <c r="F13" i="8" s="1"/>
  <c r="C14" i="8" s="1"/>
  <c r="F14" i="8" s="1"/>
  <c r="F9" i="8"/>
  <c r="E9" i="8"/>
  <c r="E10" i="8" s="1"/>
  <c r="E11" i="8" s="1"/>
  <c r="E12" i="8" s="1"/>
  <c r="E13" i="8" s="1"/>
  <c r="E14" i="8" s="1"/>
  <c r="E10" i="7"/>
  <c r="E11" i="7" s="1"/>
  <c r="E12" i="7" s="1"/>
  <c r="E13" i="7" s="1"/>
  <c r="F9" i="7"/>
  <c r="C10" i="7" s="1"/>
  <c r="F10" i="7" s="1"/>
  <c r="C11" i="7" s="1"/>
  <c r="F11" i="7" s="1"/>
  <c r="C12" i="7" s="1"/>
  <c r="F12" i="7" s="1"/>
  <c r="C13" i="7" s="1"/>
  <c r="F13" i="7" s="1"/>
  <c r="E9" i="7"/>
  <c r="A10" i="8"/>
  <c r="A11" i="8" s="1"/>
  <c r="A12" i="8" s="1"/>
  <c r="A13" i="8" s="1"/>
  <c r="A14" i="8" s="1"/>
  <c r="A10" i="7"/>
  <c r="A11" i="7" s="1"/>
  <c r="A12" i="7" s="1"/>
  <c r="A13" i="7" s="1"/>
  <c r="A44" i="3"/>
  <c r="A45" i="3" s="1"/>
  <c r="A20" i="3"/>
  <c r="A21" i="3" s="1"/>
  <c r="A22" i="3" s="1"/>
  <c r="A23" i="3" s="1"/>
  <c r="A24" i="3" s="1"/>
  <c r="F14" i="5"/>
  <c r="F13" i="5"/>
  <c r="F12" i="5"/>
  <c r="F11" i="5"/>
  <c r="F10" i="5"/>
  <c r="E10" i="5"/>
  <c r="E11" i="5" s="1"/>
  <c r="E12" i="5" s="1"/>
  <c r="E13" i="5" s="1"/>
  <c r="E14" i="5" s="1"/>
  <c r="C10" i="5"/>
  <c r="F9" i="5"/>
  <c r="E9" i="5"/>
  <c r="E3" i="5"/>
  <c r="F3" i="5" s="1"/>
  <c r="A14" i="5"/>
  <c r="A10" i="5"/>
  <c r="A11" i="5" s="1"/>
  <c r="A12" i="5" s="1"/>
  <c r="A13" i="5" s="1"/>
  <c r="F11" i="4"/>
  <c r="F12" i="4"/>
  <c r="F13" i="4"/>
  <c r="F9" i="4"/>
  <c r="C10" i="4" s="1"/>
  <c r="F10" i="4" s="1"/>
  <c r="E9" i="4"/>
  <c r="E10" i="4" s="1"/>
  <c r="E11" i="4" s="1"/>
  <c r="E12" i="4" s="1"/>
  <c r="E13" i="4" s="1"/>
  <c r="A10" i="4"/>
  <c r="A11" i="4" s="1"/>
  <c r="A12" i="4" s="1"/>
  <c r="A13" i="4" s="1"/>
  <c r="A43" i="1"/>
  <c r="A44" i="1" s="1"/>
  <c r="A20" i="1"/>
  <c r="A21" i="1" s="1"/>
  <c r="A22" i="1" s="1"/>
  <c r="E43" i="3" l="1"/>
  <c r="B44" i="3" s="1"/>
  <c r="E19" i="3"/>
  <c r="B20" i="3" s="1"/>
  <c r="E20" i="3" s="1"/>
  <c r="B21" i="3" s="1"/>
  <c r="E21" i="3" s="1"/>
  <c r="B22" i="3" s="1"/>
  <c r="E22" i="3" s="1"/>
  <c r="B23" i="3" s="1"/>
  <c r="E23" i="3" s="1"/>
  <c r="B24" i="3" s="1"/>
  <c r="E24" i="3" s="1"/>
  <c r="C44" i="1"/>
  <c r="E44" i="1"/>
  <c r="B46" i="1" s="1"/>
  <c r="E46" i="1" s="1"/>
  <c r="B47" i="1" s="1"/>
  <c r="E47" i="1" s="1"/>
  <c r="D42" i="1"/>
  <c r="D43" i="1" s="1"/>
  <c r="D44" i="1" s="1"/>
  <c r="D46" i="1" s="1"/>
  <c r="A23" i="1"/>
  <c r="C44" i="3" l="1"/>
  <c r="D44" i="3" s="1"/>
  <c r="E44" i="3"/>
  <c r="B45" i="3" s="1"/>
  <c r="C45" i="3" s="1"/>
  <c r="D45" i="3" s="1"/>
  <c r="D47" i="3" s="1"/>
  <c r="D48" i="3" s="1"/>
  <c r="E45" i="3" l="1"/>
  <c r="B47" i="3" l="1"/>
  <c r="E47" i="3" s="1"/>
  <c r="B48" i="3" s="1"/>
  <c r="E48" i="3" s="1"/>
</calcChain>
</file>

<file path=xl/sharedStrings.xml><?xml version="1.0" encoding="utf-8"?>
<sst xmlns="http://schemas.openxmlformats.org/spreadsheetml/2006/main" count="175" uniqueCount="62">
  <si>
    <t>€</t>
  </si>
  <si>
    <t xml:space="preserve">Durée de vie </t>
  </si>
  <si>
    <t>5 ans</t>
  </si>
  <si>
    <t>Acquisition le 18 Octobre 2018</t>
  </si>
  <si>
    <t>Calcul du taux =</t>
  </si>
  <si>
    <t>jours d'utilisation</t>
  </si>
  <si>
    <t>Amortissement linéaire</t>
  </si>
  <si>
    <t>Acquisition d'un matériel</t>
  </si>
  <si>
    <t>Période</t>
  </si>
  <si>
    <t>VNC début période</t>
  </si>
  <si>
    <t>Annuité d'Amortissement</t>
  </si>
  <si>
    <t>Annuité d'Amortissement cumulée</t>
  </si>
  <si>
    <t>VNC  fin de période</t>
  </si>
  <si>
    <t xml:space="preserve"> =          %</t>
  </si>
  <si>
    <t>1ère annuité x</t>
  </si>
  <si>
    <t xml:space="preserve">1ère annuité </t>
  </si>
  <si>
    <t>Amortissement dégressif</t>
  </si>
  <si>
    <t>Durée de vie</t>
  </si>
  <si>
    <t>Coefficient</t>
  </si>
  <si>
    <t>De 3 à 4 ans</t>
  </si>
  <si>
    <t>De 5 à 6 ans</t>
  </si>
  <si>
    <t>Au-delà de 6 ans</t>
  </si>
  <si>
    <t>x  Coefficient</t>
  </si>
  <si>
    <t>mois  d'utilisation</t>
  </si>
  <si>
    <r>
      <t xml:space="preserve">Prorata en nombre de </t>
    </r>
    <r>
      <rPr>
        <b/>
        <u/>
        <sz val="11"/>
        <color theme="1"/>
        <rFont val="Calibri"/>
        <family val="2"/>
        <scheme val="minor"/>
      </rPr>
      <t>MOIS</t>
    </r>
  </si>
  <si>
    <r>
      <t xml:space="preserve">Prorata en </t>
    </r>
    <r>
      <rPr>
        <b/>
        <u/>
        <sz val="11"/>
        <color theme="1"/>
        <rFont val="Calibri"/>
        <family val="2"/>
        <scheme val="minor"/>
      </rPr>
      <t>nombre de jours</t>
    </r>
  </si>
  <si>
    <t>Lorsque le taux dégressif  devient inférieur au taux linéaire (TL)</t>
  </si>
  <si>
    <t>on divise la valeur nette comptable par le nombre d'année restant</t>
  </si>
  <si>
    <t>TL</t>
  </si>
  <si>
    <t>1/5 = 20 %</t>
  </si>
  <si>
    <t>inférieur à TL</t>
  </si>
  <si>
    <t>1/4 = 25 %</t>
  </si>
  <si>
    <t>1/3 = 33 %</t>
  </si>
  <si>
    <t>supérieur à TL</t>
  </si>
  <si>
    <t>1/2 = 50 %</t>
  </si>
  <si>
    <t>1/1 = 100  %</t>
  </si>
  <si>
    <r>
      <t>1)L</t>
    </r>
    <r>
      <rPr>
        <b/>
        <u/>
        <sz val="18"/>
        <color theme="1"/>
        <rFont val="Calibri"/>
        <family val="2"/>
        <scheme val="minor"/>
      </rPr>
      <t>e calcul des amortissements linéraires et dérogatoires</t>
    </r>
  </si>
  <si>
    <t>Amortissement</t>
  </si>
  <si>
    <t>Amortissement Cumulé</t>
  </si>
  <si>
    <t>Valeur Nette  Comptable Fin de Période</t>
  </si>
  <si>
    <t>Valeur Nette  Comptable Début de Période</t>
  </si>
  <si>
    <t>Année</t>
  </si>
  <si>
    <t>Amortissement Linéaire</t>
  </si>
  <si>
    <t>MATERIEL POUR 20 000 € Durée de Vie = 5 ans</t>
  </si>
  <si>
    <t>acquisition le 1er janvier 2017</t>
  </si>
  <si>
    <t>N</t>
  </si>
  <si>
    <t>N + 1</t>
  </si>
  <si>
    <t>N + 2</t>
  </si>
  <si>
    <t>N + 3</t>
  </si>
  <si>
    <t>N + 4</t>
  </si>
  <si>
    <t>MATERIEL POUR 5 000 € Durée de Vie = 5 ans</t>
  </si>
  <si>
    <t>acquisition le  18 0ctobre  2017</t>
  </si>
  <si>
    <t>N + 5</t>
  </si>
  <si>
    <t>MATERIEL POUR 80  000 € Durée de Vie = 5 ans</t>
  </si>
  <si>
    <t>MATERIEL POUR 80 000 € Durée de Vie = 5 ans</t>
  </si>
  <si>
    <r>
      <t xml:space="preserve">Taux Amortisst = </t>
    </r>
    <r>
      <rPr>
        <b/>
        <u/>
        <sz val="22"/>
        <color theme="1"/>
        <rFont val="Calibri"/>
        <family val="2"/>
        <scheme val="minor"/>
      </rPr>
      <t>100</t>
    </r>
  </si>
  <si>
    <t>durée de vie</t>
  </si>
  <si>
    <t>acquisition le  1er novembre  2017</t>
  </si>
  <si>
    <r>
      <t xml:space="preserve">16000 x </t>
    </r>
    <r>
      <rPr>
        <b/>
        <u/>
        <sz val="22"/>
        <color theme="1"/>
        <rFont val="Calibri"/>
        <family val="2"/>
        <scheme val="minor"/>
      </rPr>
      <t>30</t>
    </r>
  </si>
  <si>
    <t>Acquisition le 1er mai 2018</t>
  </si>
  <si>
    <t>Acquisition le  1er mai 2018</t>
  </si>
  <si>
    <t>20 x 1,75 =35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</si>
</sst>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4" fontId="4" fillId="0" borderId="0" xfId="0" applyNumberFormat="1" applyFont="1"/>
    <xf numFmtId="4" fontId="0" fillId="0" borderId="0" xfId="0" applyNumberFormat="1" applyAlignment="1">
      <alignment horizontal="right"/>
    </xf>
    <xf numFmtId="4" fontId="3" fillId="0" borderId="0" xfId="0" applyNumberFormat="1" applyFont="1"/>
    <xf numFmtId="4" fontId="0" fillId="0" borderId="0" xfId="0" applyNumberFormat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quotePrefix="1" applyNumberFormat="1" applyAlignment="1">
      <alignment horizontal="left"/>
    </xf>
    <xf numFmtId="3" fontId="0" fillId="0" borderId="0" xfId="0" applyNumberFormat="1" applyAlignment="1">
      <alignment horizontal="center"/>
    </xf>
    <xf numFmtId="4" fontId="5" fillId="0" borderId="0" xfId="0" applyNumberFormat="1" applyFont="1"/>
    <xf numFmtId="4" fontId="0" fillId="0" borderId="1" xfId="0" applyNumberFormat="1" applyBorder="1" applyAlignment="1">
      <alignment horizontal="center"/>
    </xf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4" fontId="6" fillId="0" borderId="1" xfId="0" applyNumberFormat="1" applyFont="1" applyBorder="1"/>
    <xf numFmtId="4" fontId="6" fillId="0" borderId="0" xfId="0" applyNumberFormat="1" applyFont="1"/>
    <xf numFmtId="4" fontId="7" fillId="0" borderId="0" xfId="0" applyNumberFormat="1" applyFont="1"/>
    <xf numFmtId="4" fontId="2" fillId="0" borderId="0" xfId="0" applyNumberFormat="1" applyFont="1" applyAlignment="1">
      <alignment horizontal="center"/>
    </xf>
    <xf numFmtId="0" fontId="1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2" fillId="0" borderId="1" xfId="0" applyFont="1" applyBorder="1"/>
    <xf numFmtId="0" fontId="12" fillId="0" borderId="0" xfId="0" applyFont="1"/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/>
    <xf numFmtId="4" fontId="2" fillId="0" borderId="0" xfId="0" applyNumberFormat="1" applyFont="1" applyAlignment="1">
      <alignment horizontal="center"/>
    </xf>
    <xf numFmtId="164" fontId="11" fillId="0" borderId="0" xfId="0" applyNumberFormat="1" applyFont="1"/>
    <xf numFmtId="0" fontId="12" fillId="2" borderId="1" xfId="0" applyFont="1" applyFill="1" applyBorder="1" applyAlignment="1">
      <alignment horizontal="center"/>
    </xf>
    <xf numFmtId="4" fontId="12" fillId="2" borderId="1" xfId="0" applyNumberFormat="1" applyFont="1" applyFill="1" applyBorder="1"/>
    <xf numFmtId="0" fontId="11" fillId="0" borderId="0" xfId="0" quotePrefix="1" applyFont="1"/>
    <xf numFmtId="0" fontId="11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/>
    </xf>
    <xf numFmtId="4" fontId="12" fillId="4" borderId="1" xfId="0" applyNumberFormat="1" applyFont="1" applyFill="1" applyBorder="1"/>
    <xf numFmtId="4" fontId="11" fillId="0" borderId="0" xfId="0" applyNumberFormat="1" applyFont="1"/>
    <xf numFmtId="4" fontId="11" fillId="4" borderId="0" xfId="0" applyNumberFormat="1" applyFont="1" applyFill="1"/>
    <xf numFmtId="3" fontId="1" fillId="0" borderId="0" xfId="0" applyNumberFormat="1" applyFont="1" applyBorder="1" applyAlignment="1">
      <alignment horizontal="center"/>
    </xf>
    <xf numFmtId="4" fontId="0" fillId="3" borderId="0" xfId="0" applyNumberFormat="1" applyFill="1" applyBorder="1"/>
    <xf numFmtId="4" fontId="6" fillId="0" borderId="0" xfId="0" quotePrefix="1" applyNumberFormat="1" applyFont="1" applyBorder="1"/>
    <xf numFmtId="4" fontId="6" fillId="0" borderId="0" xfId="0" applyNumberFormat="1" applyFont="1" applyBorder="1"/>
    <xf numFmtId="4" fontId="14" fillId="0" borderId="0" xfId="0" applyNumberFormat="1" applyFont="1"/>
    <xf numFmtId="4" fontId="16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/>
    </xf>
    <xf numFmtId="4" fontId="17" fillId="0" borderId="1" xfId="0" applyNumberFormat="1" applyFont="1" applyBorder="1"/>
    <xf numFmtId="4" fontId="17" fillId="0" borderId="0" xfId="0" applyNumberFormat="1" applyFont="1"/>
    <xf numFmtId="4" fontId="17" fillId="3" borderId="1" xfId="0" applyNumberFormat="1" applyFont="1" applyFill="1" applyBorder="1"/>
    <xf numFmtId="4" fontId="16" fillId="3" borderId="1" xfId="0" applyNumberFormat="1" applyFont="1" applyFill="1" applyBorder="1" applyAlignment="1">
      <alignment horizontal="center" vertical="center" wrapText="1"/>
    </xf>
    <xf numFmtId="4" fontId="17" fillId="0" borderId="1" xfId="0" quotePrefix="1" applyNumberFormat="1" applyFont="1" applyBorder="1"/>
    <xf numFmtId="4" fontId="18" fillId="2" borderId="1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/>
    <xf numFmtId="4" fontId="18" fillId="3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/>
    </xf>
    <xf numFmtId="4" fontId="19" fillId="0" borderId="1" xfId="0" applyNumberFormat="1" applyFont="1" applyBorder="1"/>
    <xf numFmtId="4" fontId="19" fillId="0" borderId="1" xfId="0" quotePrefix="1" applyNumberFormat="1" applyFont="1" applyBorder="1"/>
    <xf numFmtId="3" fontId="18" fillId="5" borderId="1" xfId="0" applyNumberFormat="1" applyFont="1" applyFill="1" applyBorder="1" applyAlignment="1">
      <alignment horizontal="center"/>
    </xf>
    <xf numFmtId="4" fontId="19" fillId="5" borderId="1" xfId="0" applyNumberFormat="1" applyFont="1" applyFill="1" applyBorder="1"/>
    <xf numFmtId="4" fontId="20" fillId="0" borderId="0" xfId="0" applyNumberFormat="1" applyFont="1"/>
    <xf numFmtId="4" fontId="19" fillId="0" borderId="0" xfId="0" applyNumberFormat="1" applyFont="1"/>
    <xf numFmtId="4" fontId="19" fillId="0" borderId="0" xfId="0" quotePrefix="1" applyNumberFormat="1" applyFont="1"/>
    <xf numFmtId="4" fontId="15" fillId="0" borderId="0" xfId="0" quotePrefix="1" applyNumberFormat="1" applyFont="1"/>
    <xf numFmtId="4" fontId="21" fillId="0" borderId="0" xfId="0" applyNumberFormat="1" applyFont="1"/>
    <xf numFmtId="4" fontId="22" fillId="0" borderId="0" xfId="0" applyNumberFormat="1" applyFont="1"/>
    <xf numFmtId="3" fontId="16" fillId="3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9" workbookViewId="0">
      <selection activeCell="C46" sqref="C46:C47"/>
    </sheetView>
  </sheetViews>
  <sheetFormatPr baseColWidth="10" defaultRowHeight="15" x14ac:dyDescent="0.25"/>
  <cols>
    <col min="1" max="1" width="15.140625" style="1" customWidth="1"/>
    <col min="2" max="2" width="17" style="1" customWidth="1"/>
    <col min="3" max="3" width="23.28515625" style="1" customWidth="1"/>
    <col min="4" max="4" width="23.85546875" style="1" customWidth="1"/>
    <col min="5" max="5" width="18.42578125" style="1" customWidth="1"/>
    <col min="6" max="6" width="2.140625" style="1" customWidth="1"/>
    <col min="7" max="7" width="26.42578125" style="18" customWidth="1"/>
    <col min="8" max="8" width="20" style="1" customWidth="1"/>
    <col min="9" max="16384" width="11.42578125" style="1"/>
  </cols>
  <sheetData>
    <row r="1" spans="1:6" ht="23.25" x14ac:dyDescent="0.35">
      <c r="A1" s="66"/>
      <c r="B1" s="66"/>
      <c r="C1" s="66"/>
      <c r="D1" s="66"/>
      <c r="E1" s="66"/>
      <c r="F1" s="66"/>
    </row>
    <row r="2" spans="1:6" ht="23.25" x14ac:dyDescent="0.35">
      <c r="A2" s="20"/>
      <c r="B2" s="20"/>
      <c r="C2" s="20"/>
      <c r="D2" s="20"/>
      <c r="E2" s="20"/>
      <c r="F2" s="20"/>
    </row>
    <row r="3" spans="1:6" ht="23.25" x14ac:dyDescent="0.35">
      <c r="A3" s="2" t="s">
        <v>36</v>
      </c>
      <c r="B3" s="2"/>
      <c r="C3" s="2"/>
      <c r="D3" s="2"/>
      <c r="E3" s="2"/>
    </row>
    <row r="5" spans="1:6" ht="21" x14ac:dyDescent="0.35">
      <c r="A5" s="5" t="s">
        <v>6</v>
      </c>
      <c r="B5" s="3"/>
      <c r="C5" s="3"/>
    </row>
    <row r="7" spans="1:6" x14ac:dyDescent="0.25">
      <c r="A7" s="1" t="s">
        <v>7</v>
      </c>
      <c r="D7" s="1">
        <v>5000</v>
      </c>
      <c r="E7" s="1" t="s">
        <v>0</v>
      </c>
    </row>
    <row r="8" spans="1:6" x14ac:dyDescent="0.25">
      <c r="A8" s="1" t="s">
        <v>1</v>
      </c>
      <c r="D8" s="4" t="s">
        <v>2</v>
      </c>
    </row>
    <row r="9" spans="1:6" x14ac:dyDescent="0.25">
      <c r="A9" s="1" t="s">
        <v>59</v>
      </c>
    </row>
    <row r="11" spans="1:6" x14ac:dyDescent="0.25">
      <c r="A11" s="1" t="s">
        <v>4</v>
      </c>
      <c r="C11" s="7">
        <v>100</v>
      </c>
      <c r="D11" s="9" t="s">
        <v>13</v>
      </c>
    </row>
    <row r="12" spans="1:6" x14ac:dyDescent="0.25">
      <c r="C12" s="8" t="s">
        <v>1</v>
      </c>
    </row>
    <row r="13" spans="1:6" x14ac:dyDescent="0.25">
      <c r="C13" s="8"/>
    </row>
    <row r="14" spans="1:6" x14ac:dyDescent="0.25">
      <c r="A14" s="11" t="s">
        <v>15</v>
      </c>
    </row>
    <row r="15" spans="1:6" x14ac:dyDescent="0.25">
      <c r="A15" s="1" t="s">
        <v>25</v>
      </c>
      <c r="C15" s="1" t="s">
        <v>14</v>
      </c>
      <c r="D15" s="3" t="s">
        <v>5</v>
      </c>
    </row>
    <row r="16" spans="1:6" x14ac:dyDescent="0.25">
      <c r="D16" s="10">
        <v>360</v>
      </c>
    </row>
    <row r="17" spans="1:5" x14ac:dyDescent="0.25">
      <c r="C17" s="6"/>
    </row>
    <row r="18" spans="1:5" ht="63" x14ac:dyDescent="0.25">
      <c r="A18" s="44" t="s">
        <v>8</v>
      </c>
      <c r="B18" s="44" t="s">
        <v>9</v>
      </c>
      <c r="C18" s="44" t="s">
        <v>10</v>
      </c>
      <c r="D18" s="44" t="s">
        <v>11</v>
      </c>
      <c r="E18" s="44" t="s">
        <v>12</v>
      </c>
    </row>
    <row r="19" spans="1:5" ht="21" x14ac:dyDescent="0.35">
      <c r="A19" s="45">
        <v>2018</v>
      </c>
      <c r="B19" s="46">
        <v>5000</v>
      </c>
      <c r="C19" s="46">
        <v>1000</v>
      </c>
      <c r="D19" s="46">
        <f>+C19</f>
        <v>1000</v>
      </c>
      <c r="E19" s="46">
        <f>+B19-C19</f>
        <v>4000</v>
      </c>
    </row>
    <row r="20" spans="1:5" ht="21" x14ac:dyDescent="0.35">
      <c r="A20" s="45">
        <f>+A19+1</f>
        <v>2019</v>
      </c>
      <c r="B20" s="46">
        <f>+E19</f>
        <v>4000</v>
      </c>
      <c r="C20" s="46">
        <v>1000</v>
      </c>
      <c r="D20" s="46">
        <f>+D19+C20</f>
        <v>2000</v>
      </c>
      <c r="E20" s="46">
        <f t="shared" ref="E20:E23" si="0">+B20-C20</f>
        <v>3000</v>
      </c>
    </row>
    <row r="21" spans="1:5" ht="21" x14ac:dyDescent="0.35">
      <c r="A21" s="45">
        <f t="shared" ref="A21:A23" si="1">+A20+1</f>
        <v>2020</v>
      </c>
      <c r="B21" s="46">
        <f t="shared" ref="B21:B23" si="2">+E20</f>
        <v>3000</v>
      </c>
      <c r="C21" s="46">
        <v>1000</v>
      </c>
      <c r="D21" s="46">
        <f t="shared" ref="D21:D23" si="3">+D20+C21</f>
        <v>3000</v>
      </c>
      <c r="E21" s="46">
        <f t="shared" si="0"/>
        <v>2000</v>
      </c>
    </row>
    <row r="22" spans="1:5" ht="21" x14ac:dyDescent="0.35">
      <c r="A22" s="45">
        <f t="shared" si="1"/>
        <v>2021</v>
      </c>
      <c r="B22" s="46">
        <f t="shared" si="2"/>
        <v>2000</v>
      </c>
      <c r="C22" s="46">
        <v>1000</v>
      </c>
      <c r="D22" s="46">
        <f t="shared" si="3"/>
        <v>4000</v>
      </c>
      <c r="E22" s="46">
        <f t="shared" si="0"/>
        <v>1000</v>
      </c>
    </row>
    <row r="23" spans="1:5" ht="21" x14ac:dyDescent="0.35">
      <c r="A23" s="45">
        <f t="shared" si="1"/>
        <v>2022</v>
      </c>
      <c r="B23" s="46">
        <f t="shared" si="2"/>
        <v>1000</v>
      </c>
      <c r="C23" s="46">
        <v>1000</v>
      </c>
      <c r="D23" s="46">
        <f t="shared" si="3"/>
        <v>5000</v>
      </c>
      <c r="E23" s="46">
        <f t="shared" si="0"/>
        <v>0</v>
      </c>
    </row>
    <row r="24" spans="1:5" ht="21" x14ac:dyDescent="0.35">
      <c r="A24" s="47"/>
      <c r="B24" s="47"/>
      <c r="C24" s="47"/>
      <c r="D24" s="47"/>
      <c r="E24" s="47"/>
    </row>
    <row r="25" spans="1:5" ht="21" x14ac:dyDescent="0.35">
      <c r="A25" s="5" t="s">
        <v>16</v>
      </c>
      <c r="B25" s="3"/>
      <c r="C25" s="3"/>
    </row>
    <row r="27" spans="1:5" x14ac:dyDescent="0.25">
      <c r="A27" s="1" t="s">
        <v>7</v>
      </c>
      <c r="C27" s="1">
        <v>5000</v>
      </c>
      <c r="D27" s="1" t="s">
        <v>0</v>
      </c>
    </row>
    <row r="28" spans="1:5" x14ac:dyDescent="0.25">
      <c r="A28" s="1" t="s">
        <v>1</v>
      </c>
      <c r="C28" s="4" t="s">
        <v>2</v>
      </c>
    </row>
    <row r="29" spans="1:5" x14ac:dyDescent="0.25">
      <c r="A29" s="1" t="s">
        <v>60</v>
      </c>
    </row>
    <row r="30" spans="1:5" x14ac:dyDescent="0.25">
      <c r="A30" s="1" t="s">
        <v>4</v>
      </c>
      <c r="C30" s="7">
        <v>100</v>
      </c>
      <c r="D30" s="9" t="s">
        <v>13</v>
      </c>
      <c r="E30" s="1" t="s">
        <v>22</v>
      </c>
    </row>
    <row r="31" spans="1:5" x14ac:dyDescent="0.25">
      <c r="C31" s="8" t="s">
        <v>1</v>
      </c>
    </row>
    <row r="32" spans="1:5" ht="26.25" x14ac:dyDescent="0.4">
      <c r="C32" s="8"/>
      <c r="D32" s="62" t="s">
        <v>61</v>
      </c>
    </row>
    <row r="33" spans="1:8" x14ac:dyDescent="0.25">
      <c r="A33" s="13" t="s">
        <v>17</v>
      </c>
      <c r="B33" s="14" t="s">
        <v>18</v>
      </c>
      <c r="C33" s="8"/>
    </row>
    <row r="34" spans="1:8" x14ac:dyDescent="0.25">
      <c r="A34" s="17" t="s">
        <v>19</v>
      </c>
      <c r="B34" s="12">
        <v>1.25</v>
      </c>
      <c r="C34" s="8"/>
    </row>
    <row r="35" spans="1:8" x14ac:dyDescent="0.25">
      <c r="A35" s="17" t="s">
        <v>20</v>
      </c>
      <c r="B35" s="12">
        <v>1.75</v>
      </c>
      <c r="C35" s="8"/>
    </row>
    <row r="36" spans="1:8" x14ac:dyDescent="0.25">
      <c r="A36" s="17" t="s">
        <v>21</v>
      </c>
      <c r="B36" s="12">
        <v>2.25</v>
      </c>
      <c r="C36" s="8"/>
    </row>
    <row r="37" spans="1:8" x14ac:dyDescent="0.25">
      <c r="A37" s="15"/>
      <c r="B37" s="16"/>
      <c r="C37" s="8"/>
    </row>
    <row r="38" spans="1:8" x14ac:dyDescent="0.25">
      <c r="A38" s="11" t="s">
        <v>15</v>
      </c>
    </row>
    <row r="39" spans="1:8" x14ac:dyDescent="0.25">
      <c r="A39" s="1" t="s">
        <v>24</v>
      </c>
      <c r="C39" s="1" t="s">
        <v>14</v>
      </c>
      <c r="D39" s="3" t="s">
        <v>23</v>
      </c>
    </row>
    <row r="40" spans="1:8" x14ac:dyDescent="0.25">
      <c r="C40" s="6"/>
      <c r="D40" s="10">
        <v>12</v>
      </c>
    </row>
    <row r="41" spans="1:8" ht="56.25" x14ac:dyDescent="0.3">
      <c r="A41" s="51" t="s">
        <v>8</v>
      </c>
      <c r="B41" s="51" t="s">
        <v>9</v>
      </c>
      <c r="C41" s="51" t="s">
        <v>10</v>
      </c>
      <c r="D41" s="51" t="s">
        <v>11</v>
      </c>
      <c r="E41" s="51" t="s">
        <v>12</v>
      </c>
      <c r="F41" s="52"/>
      <c r="G41" s="53" t="s">
        <v>28</v>
      </c>
      <c r="H41" s="52"/>
    </row>
    <row r="42" spans="1:8" ht="18.75" x14ac:dyDescent="0.3">
      <c r="A42" s="54">
        <v>2018</v>
      </c>
      <c r="B42" s="55">
        <v>5000</v>
      </c>
      <c r="C42" s="55">
        <f>+B42*0.35</f>
        <v>1750</v>
      </c>
      <c r="D42" s="55">
        <f>+C42</f>
        <v>1750</v>
      </c>
      <c r="E42" s="55">
        <f>+B42-C42</f>
        <v>3250</v>
      </c>
      <c r="F42" s="52"/>
      <c r="G42" s="56" t="s">
        <v>29</v>
      </c>
      <c r="H42" s="55" t="s">
        <v>33</v>
      </c>
    </row>
    <row r="43" spans="1:8" ht="18.75" x14ac:dyDescent="0.3">
      <c r="A43" s="54">
        <f>+A42+1</f>
        <v>2019</v>
      </c>
      <c r="B43" s="55">
        <f>+E42</f>
        <v>3250</v>
      </c>
      <c r="C43" s="55">
        <f t="shared" ref="C43:C44" si="4">+B43*0.35</f>
        <v>1137.5</v>
      </c>
      <c r="D43" s="55">
        <f>+D42+C43</f>
        <v>2887.5</v>
      </c>
      <c r="E43" s="55">
        <f t="shared" ref="E43:E44" si="5">+B43-C43</f>
        <v>2112.5</v>
      </c>
      <c r="F43" s="52"/>
      <c r="G43" s="56" t="s">
        <v>31</v>
      </c>
      <c r="H43" s="55" t="s">
        <v>33</v>
      </c>
    </row>
    <row r="44" spans="1:8" ht="18.75" x14ac:dyDescent="0.3">
      <c r="A44" s="54">
        <f t="shared" ref="A44" si="6">+A43+1</f>
        <v>2020</v>
      </c>
      <c r="B44" s="55">
        <f>+E43</f>
        <v>2112.5</v>
      </c>
      <c r="C44" s="55">
        <f t="shared" si="4"/>
        <v>739.375</v>
      </c>
      <c r="D44" s="55">
        <f>+D43+C44</f>
        <v>3626.875</v>
      </c>
      <c r="E44" s="55">
        <f t="shared" si="5"/>
        <v>1373.125</v>
      </c>
      <c r="F44" s="52"/>
      <c r="G44" s="56" t="s">
        <v>32</v>
      </c>
      <c r="H44" s="55" t="s">
        <v>33</v>
      </c>
    </row>
    <row r="45" spans="1:8" ht="18.75" x14ac:dyDescent="0.3">
      <c r="A45" s="57"/>
      <c r="B45" s="58"/>
      <c r="C45" s="58"/>
      <c r="D45" s="58"/>
      <c r="E45" s="58"/>
      <c r="F45" s="52"/>
      <c r="G45" s="52"/>
      <c r="H45" s="52"/>
    </row>
    <row r="46" spans="1:8" ht="18.75" x14ac:dyDescent="0.3">
      <c r="A46" s="54">
        <v>2021</v>
      </c>
      <c r="B46" s="55">
        <f>+E44</f>
        <v>1373.125</v>
      </c>
      <c r="C46" s="55">
        <v>686.56500000000005</v>
      </c>
      <c r="D46" s="55">
        <f>+D44+C46</f>
        <v>4313.4400000000005</v>
      </c>
      <c r="E46" s="55">
        <f>+B46-C46</f>
        <v>686.56</v>
      </c>
      <c r="F46" s="52"/>
      <c r="G46" s="56" t="s">
        <v>34</v>
      </c>
      <c r="H46" s="55" t="s">
        <v>30</v>
      </c>
    </row>
    <row r="47" spans="1:8" ht="18.75" x14ac:dyDescent="0.3">
      <c r="A47" s="54">
        <v>2022</v>
      </c>
      <c r="B47" s="55">
        <f>+E46</f>
        <v>686.56</v>
      </c>
      <c r="C47" s="55">
        <v>686.56500000000005</v>
      </c>
      <c r="D47" s="55">
        <f>+D45+C47</f>
        <v>686.56500000000005</v>
      </c>
      <c r="E47" s="55">
        <f>+B47-C47</f>
        <v>-5.0000000001091394E-3</v>
      </c>
      <c r="F47" s="52"/>
      <c r="G47" s="56" t="s">
        <v>35</v>
      </c>
      <c r="H47" s="55" t="s">
        <v>30</v>
      </c>
    </row>
    <row r="48" spans="1:8" ht="18.75" x14ac:dyDescent="0.3">
      <c r="A48" s="59" t="s">
        <v>26</v>
      </c>
      <c r="B48" s="59"/>
      <c r="C48" s="59"/>
      <c r="D48" s="59"/>
      <c r="E48" s="60"/>
      <c r="F48" s="60"/>
      <c r="G48" s="60"/>
      <c r="H48" s="60"/>
    </row>
    <row r="49" spans="1:4" x14ac:dyDescent="0.25">
      <c r="A49" s="19" t="s">
        <v>27</v>
      </c>
      <c r="B49" s="19"/>
      <c r="C49" s="19"/>
      <c r="D49" s="19"/>
    </row>
  </sheetData>
  <mergeCells count="1">
    <mergeCell ref="A1:F1"/>
  </mergeCells>
  <printOptions horizontalCentered="1" verticalCentered="1"/>
  <pageMargins left="0" right="0" top="0.35433070866141736" bottom="0" header="0.31496062992125984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3" workbookViewId="0">
      <selection activeCell="E48" sqref="E48"/>
    </sheetView>
  </sheetViews>
  <sheetFormatPr baseColWidth="10" defaultRowHeight="15" x14ac:dyDescent="0.25"/>
  <cols>
    <col min="1" max="2" width="15.140625" style="1" customWidth="1"/>
    <col min="3" max="3" width="18.140625" style="1" customWidth="1"/>
    <col min="4" max="4" width="24.5703125" style="1" customWidth="1"/>
    <col min="5" max="5" width="16.140625" style="1" customWidth="1"/>
    <col min="6" max="6" width="2.140625" style="1" customWidth="1"/>
    <col min="7" max="7" width="17.85546875" style="18" customWidth="1"/>
    <col min="8" max="8" width="20.5703125" style="1" customWidth="1"/>
    <col min="9" max="16384" width="11.42578125" style="1"/>
  </cols>
  <sheetData>
    <row r="1" spans="1:7" ht="23.25" x14ac:dyDescent="0.35">
      <c r="A1" s="66"/>
      <c r="B1" s="66"/>
      <c r="C1" s="66"/>
      <c r="D1" s="66"/>
      <c r="E1" s="66"/>
      <c r="F1" s="66"/>
    </row>
    <row r="2" spans="1:7" ht="23.25" x14ac:dyDescent="0.35">
      <c r="A2" s="29"/>
      <c r="B2" s="29"/>
      <c r="C2" s="29"/>
      <c r="D2" s="29"/>
      <c r="E2" s="29"/>
      <c r="F2" s="29"/>
    </row>
    <row r="3" spans="1:7" ht="23.25" x14ac:dyDescent="0.35">
      <c r="A3" s="2" t="s">
        <v>36</v>
      </c>
      <c r="B3" s="2"/>
      <c r="C3" s="2"/>
      <c r="D3" s="2"/>
      <c r="E3" s="2"/>
    </row>
    <row r="5" spans="1:7" ht="21" x14ac:dyDescent="0.35">
      <c r="A5" s="5" t="s">
        <v>6</v>
      </c>
      <c r="B5" s="3"/>
      <c r="C5" s="3"/>
    </row>
    <row r="7" spans="1:7" x14ac:dyDescent="0.25">
      <c r="A7" s="1" t="s">
        <v>7</v>
      </c>
      <c r="D7" s="1">
        <v>5000</v>
      </c>
      <c r="E7" s="1" t="s">
        <v>0</v>
      </c>
    </row>
    <row r="8" spans="1:7" x14ac:dyDescent="0.25">
      <c r="A8" s="1" t="s">
        <v>1</v>
      </c>
      <c r="D8" s="4" t="s">
        <v>2</v>
      </c>
    </row>
    <row r="9" spans="1:7" x14ac:dyDescent="0.25">
      <c r="A9" s="1" t="s">
        <v>60</v>
      </c>
    </row>
    <row r="11" spans="1:7" ht="23.25" x14ac:dyDescent="0.35">
      <c r="A11" s="1" t="s">
        <v>4</v>
      </c>
      <c r="C11" s="7">
        <v>100</v>
      </c>
      <c r="D11" s="9" t="s">
        <v>13</v>
      </c>
      <c r="E11" s="63">
        <v>240</v>
      </c>
      <c r="F11" s="43"/>
      <c r="G11" s="43">
        <f>+E11/E12</f>
        <v>0.66666666666666663</v>
      </c>
    </row>
    <row r="12" spans="1:7" ht="23.25" x14ac:dyDescent="0.35">
      <c r="C12" s="8" t="s">
        <v>1</v>
      </c>
      <c r="E12" s="43">
        <v>360</v>
      </c>
      <c r="F12" s="43"/>
      <c r="G12" s="43"/>
    </row>
    <row r="13" spans="1:7" ht="23.25" x14ac:dyDescent="0.35">
      <c r="C13" s="8"/>
      <c r="E13" s="43"/>
      <c r="F13" s="43"/>
      <c r="G13" s="43"/>
    </row>
    <row r="14" spans="1:7" x14ac:dyDescent="0.25">
      <c r="A14" s="11" t="s">
        <v>15</v>
      </c>
      <c r="E14" s="1">
        <v>1000</v>
      </c>
      <c r="G14" s="18">
        <f>+E14*G11</f>
        <v>666.66666666666663</v>
      </c>
    </row>
    <row r="15" spans="1:7" x14ac:dyDescent="0.25">
      <c r="A15" s="1" t="s">
        <v>25</v>
      </c>
      <c r="C15" s="1" t="s">
        <v>14</v>
      </c>
      <c r="D15" s="3" t="s">
        <v>5</v>
      </c>
    </row>
    <row r="16" spans="1:7" x14ac:dyDescent="0.25">
      <c r="D16" s="10">
        <v>360</v>
      </c>
    </row>
    <row r="17" spans="1:7" x14ac:dyDescent="0.25">
      <c r="C17" s="6"/>
    </row>
    <row r="18" spans="1:7" ht="63" x14ac:dyDescent="0.35">
      <c r="A18" s="44" t="s">
        <v>8</v>
      </c>
      <c r="B18" s="44" t="s">
        <v>9</v>
      </c>
      <c r="C18" s="44" t="s">
        <v>10</v>
      </c>
      <c r="D18" s="44" t="s">
        <v>11</v>
      </c>
      <c r="E18" s="44" t="s">
        <v>12</v>
      </c>
      <c r="F18" s="47"/>
      <c r="G18" s="47"/>
    </row>
    <row r="19" spans="1:7" ht="21" x14ac:dyDescent="0.35">
      <c r="A19" s="45">
        <v>2018</v>
      </c>
      <c r="B19" s="46">
        <v>5000</v>
      </c>
      <c r="C19" s="46">
        <f>+G14</f>
        <v>666.66666666666663</v>
      </c>
      <c r="D19" s="46">
        <f>+C19</f>
        <v>666.66666666666663</v>
      </c>
      <c r="E19" s="46">
        <f>+B19-C19</f>
        <v>4333.333333333333</v>
      </c>
      <c r="F19" s="47"/>
      <c r="G19" s="47"/>
    </row>
    <row r="20" spans="1:7" ht="21" x14ac:dyDescent="0.35">
      <c r="A20" s="45">
        <f>+A19+1</f>
        <v>2019</v>
      </c>
      <c r="B20" s="46">
        <f>+E19</f>
        <v>4333.333333333333</v>
      </c>
      <c r="C20" s="46">
        <v>1000</v>
      </c>
      <c r="D20" s="46">
        <f>+D19+C20</f>
        <v>1666.6666666666665</v>
      </c>
      <c r="E20" s="46">
        <f t="shared" ref="E20:E24" si="0">+B20-C20</f>
        <v>3333.333333333333</v>
      </c>
      <c r="F20" s="47"/>
      <c r="G20" s="47"/>
    </row>
    <row r="21" spans="1:7" ht="21" x14ac:dyDescent="0.35">
      <c r="A21" s="45">
        <f t="shared" ref="A21:A24" si="1">+A20+1</f>
        <v>2020</v>
      </c>
      <c r="B21" s="46">
        <f t="shared" ref="B21:B23" si="2">+E20</f>
        <v>3333.333333333333</v>
      </c>
      <c r="C21" s="46">
        <v>1000</v>
      </c>
      <c r="D21" s="46">
        <f t="shared" ref="D21:D24" si="3">+D20+C21</f>
        <v>2666.6666666666665</v>
      </c>
      <c r="E21" s="46">
        <f t="shared" si="0"/>
        <v>2333.333333333333</v>
      </c>
      <c r="F21" s="47"/>
      <c r="G21" s="47"/>
    </row>
    <row r="22" spans="1:7" ht="21" x14ac:dyDescent="0.35">
      <c r="A22" s="45">
        <f t="shared" si="1"/>
        <v>2021</v>
      </c>
      <c r="B22" s="46">
        <f t="shared" si="2"/>
        <v>2333.333333333333</v>
      </c>
      <c r="C22" s="46">
        <v>1000</v>
      </c>
      <c r="D22" s="46">
        <f t="shared" si="3"/>
        <v>3666.6666666666665</v>
      </c>
      <c r="E22" s="46">
        <f t="shared" si="0"/>
        <v>1333.333333333333</v>
      </c>
      <c r="F22" s="47"/>
      <c r="G22" s="47"/>
    </row>
    <row r="23" spans="1:7" ht="21" x14ac:dyDescent="0.35">
      <c r="A23" s="45">
        <f t="shared" si="1"/>
        <v>2022</v>
      </c>
      <c r="B23" s="46">
        <f t="shared" si="2"/>
        <v>1333.333333333333</v>
      </c>
      <c r="C23" s="46">
        <v>1000</v>
      </c>
      <c r="D23" s="46">
        <f t="shared" si="3"/>
        <v>4666.6666666666661</v>
      </c>
      <c r="E23" s="46">
        <f t="shared" si="0"/>
        <v>333.33333333333303</v>
      </c>
      <c r="F23" s="47"/>
      <c r="G23" s="47"/>
    </row>
    <row r="24" spans="1:7" ht="21" x14ac:dyDescent="0.35">
      <c r="A24" s="45">
        <f t="shared" si="1"/>
        <v>2023</v>
      </c>
      <c r="B24" s="46">
        <f>+E23</f>
        <v>333.33333333333303</v>
      </c>
      <c r="C24" s="46">
        <v>333.33</v>
      </c>
      <c r="D24" s="46">
        <f t="shared" si="3"/>
        <v>4999.996666666666</v>
      </c>
      <c r="E24" s="46">
        <f t="shared" si="0"/>
        <v>3.3333333330460846E-3</v>
      </c>
      <c r="F24" s="47"/>
      <c r="G24" s="47"/>
    </row>
    <row r="26" spans="1:7" ht="21" x14ac:dyDescent="0.35">
      <c r="A26" s="5" t="s">
        <v>16</v>
      </c>
      <c r="B26" s="3"/>
      <c r="C26" s="3"/>
    </row>
    <row r="28" spans="1:7" x14ac:dyDescent="0.25">
      <c r="A28" s="1" t="s">
        <v>7</v>
      </c>
      <c r="C28" s="1">
        <v>5000</v>
      </c>
      <c r="D28" s="1" t="s">
        <v>0</v>
      </c>
    </row>
    <row r="29" spans="1:7" x14ac:dyDescent="0.25">
      <c r="A29" s="1" t="s">
        <v>1</v>
      </c>
      <c r="C29" s="4" t="s">
        <v>2</v>
      </c>
    </row>
    <row r="30" spans="1:7" x14ac:dyDescent="0.25">
      <c r="A30" s="1" t="s">
        <v>3</v>
      </c>
    </row>
    <row r="31" spans="1:7" x14ac:dyDescent="0.25">
      <c r="A31" s="1" t="s">
        <v>4</v>
      </c>
      <c r="C31" s="7">
        <v>100</v>
      </c>
      <c r="D31" s="9" t="s">
        <v>13</v>
      </c>
      <c r="E31" s="1" t="s">
        <v>22</v>
      </c>
    </row>
    <row r="32" spans="1:7" x14ac:dyDescent="0.25">
      <c r="C32" s="8" t="s">
        <v>1</v>
      </c>
    </row>
    <row r="33" spans="1:8" x14ac:dyDescent="0.25">
      <c r="C33" s="8"/>
    </row>
    <row r="34" spans="1:8" x14ac:dyDescent="0.25">
      <c r="A34" s="13" t="s">
        <v>17</v>
      </c>
      <c r="B34" s="14" t="s">
        <v>18</v>
      </c>
      <c r="C34" s="8"/>
    </row>
    <row r="35" spans="1:8" ht="18.75" x14ac:dyDescent="0.3">
      <c r="A35" s="17" t="s">
        <v>19</v>
      </c>
      <c r="B35" s="12">
        <v>1.25</v>
      </c>
      <c r="C35" s="8"/>
      <c r="D35" s="61" t="s">
        <v>61</v>
      </c>
      <c r="E35" s="64">
        <v>8</v>
      </c>
      <c r="F35" s="60"/>
      <c r="G35" s="60">
        <f>+E35/E36</f>
        <v>0.66666666666666663</v>
      </c>
      <c r="H35" s="60"/>
    </row>
    <row r="36" spans="1:8" ht="18.75" x14ac:dyDescent="0.3">
      <c r="A36" s="17" t="s">
        <v>20</v>
      </c>
      <c r="B36" s="12">
        <v>1.75</v>
      </c>
      <c r="C36" s="8"/>
      <c r="D36" s="60"/>
      <c r="E36" s="60">
        <v>12</v>
      </c>
      <c r="F36" s="60"/>
      <c r="G36" s="60"/>
      <c r="H36" s="60"/>
    </row>
    <row r="37" spans="1:8" ht="18.75" x14ac:dyDescent="0.3">
      <c r="A37" s="17" t="s">
        <v>21</v>
      </c>
      <c r="B37" s="12">
        <v>2.25</v>
      </c>
      <c r="C37" s="8"/>
      <c r="D37" s="60">
        <v>5000</v>
      </c>
      <c r="E37" s="60">
        <v>0.35</v>
      </c>
      <c r="F37" s="60"/>
      <c r="G37" s="60">
        <f>+D37*E37</f>
        <v>1750</v>
      </c>
      <c r="H37" s="60">
        <f>+G37*G35</f>
        <v>1166.6666666666665</v>
      </c>
    </row>
    <row r="38" spans="1:8" ht="18.75" x14ac:dyDescent="0.3">
      <c r="A38" s="15"/>
      <c r="B38" s="16"/>
      <c r="C38" s="8"/>
      <c r="D38" s="60"/>
      <c r="E38" s="60"/>
      <c r="F38" s="60"/>
      <c r="G38" s="60"/>
      <c r="H38" s="60"/>
    </row>
    <row r="39" spans="1:8" ht="18.75" x14ac:dyDescent="0.3">
      <c r="A39" s="11" t="s">
        <v>15</v>
      </c>
      <c r="D39" s="60"/>
      <c r="E39" s="60"/>
      <c r="F39" s="60"/>
      <c r="G39" s="60"/>
      <c r="H39" s="60"/>
    </row>
    <row r="40" spans="1:8" x14ac:dyDescent="0.25">
      <c r="A40" s="1" t="s">
        <v>24</v>
      </c>
      <c r="C40" s="1" t="s">
        <v>14</v>
      </c>
      <c r="D40" s="3" t="s">
        <v>23</v>
      </c>
    </row>
    <row r="41" spans="1:8" x14ac:dyDescent="0.25">
      <c r="C41" s="6"/>
      <c r="D41" s="10">
        <v>12</v>
      </c>
    </row>
    <row r="42" spans="1:8" s="47" customFormat="1" ht="63" x14ac:dyDescent="0.35">
      <c r="A42" s="44" t="s">
        <v>8</v>
      </c>
      <c r="B42" s="44" t="s">
        <v>9</v>
      </c>
      <c r="C42" s="44" t="s">
        <v>10</v>
      </c>
      <c r="D42" s="44" t="s">
        <v>11</v>
      </c>
      <c r="E42" s="44" t="s">
        <v>12</v>
      </c>
      <c r="F42" s="48"/>
      <c r="G42" s="49" t="s">
        <v>28</v>
      </c>
      <c r="H42" s="48"/>
    </row>
    <row r="43" spans="1:8" s="47" customFormat="1" ht="21" x14ac:dyDescent="0.35">
      <c r="A43" s="45">
        <v>2018</v>
      </c>
      <c r="B43" s="46">
        <v>5000</v>
      </c>
      <c r="C43" s="46">
        <f>+H37</f>
        <v>1166.6666666666665</v>
      </c>
      <c r="D43" s="46">
        <f>+C43</f>
        <v>1166.6666666666665</v>
      </c>
      <c r="E43" s="46">
        <f>+B43-D43</f>
        <v>3833.3333333333335</v>
      </c>
      <c r="F43" s="48"/>
      <c r="G43" s="50" t="s">
        <v>29</v>
      </c>
      <c r="H43" s="46" t="s">
        <v>33</v>
      </c>
    </row>
    <row r="44" spans="1:8" s="47" customFormat="1" ht="21" x14ac:dyDescent="0.35">
      <c r="A44" s="45">
        <f>+A43+1</f>
        <v>2019</v>
      </c>
      <c r="B44" s="46">
        <f>+E43</f>
        <v>3833.3333333333335</v>
      </c>
      <c r="C44" s="46">
        <f>+B44*0.35</f>
        <v>1341.6666666666667</v>
      </c>
      <c r="D44" s="46">
        <f>+D43+C44</f>
        <v>2508.333333333333</v>
      </c>
      <c r="E44" s="46">
        <f>+B44-C44</f>
        <v>2491.666666666667</v>
      </c>
      <c r="F44" s="48"/>
      <c r="G44" s="50" t="s">
        <v>31</v>
      </c>
      <c r="H44" s="46" t="s">
        <v>33</v>
      </c>
    </row>
    <row r="45" spans="1:8" s="47" customFormat="1" ht="21" x14ac:dyDescent="0.35">
      <c r="A45" s="45">
        <f t="shared" ref="A45" si="4">+A44+1</f>
        <v>2020</v>
      </c>
      <c r="B45" s="46">
        <f>+E44</f>
        <v>2491.666666666667</v>
      </c>
      <c r="C45" s="46">
        <f>+B45*0.35</f>
        <v>872.08333333333337</v>
      </c>
      <c r="D45" s="46">
        <f>+D44+C45</f>
        <v>3380.4166666666665</v>
      </c>
      <c r="E45" s="46">
        <f>+B45-C45</f>
        <v>1619.5833333333335</v>
      </c>
      <c r="F45" s="48"/>
      <c r="G45" s="50" t="s">
        <v>32</v>
      </c>
      <c r="H45" s="46" t="s">
        <v>33</v>
      </c>
    </row>
    <row r="46" spans="1:8" s="47" customFormat="1" ht="9.75" customHeight="1" x14ac:dyDescent="0.35">
      <c r="A46" s="65"/>
      <c r="B46" s="48"/>
      <c r="C46" s="48"/>
      <c r="D46" s="48"/>
      <c r="E46" s="48"/>
      <c r="F46" s="48"/>
      <c r="G46" s="48"/>
      <c r="H46" s="48"/>
    </row>
    <row r="47" spans="1:8" s="47" customFormat="1" ht="21" x14ac:dyDescent="0.35">
      <c r="A47" s="45">
        <v>2021</v>
      </c>
      <c r="B47" s="46">
        <f>+E45</f>
        <v>1619.5833333333335</v>
      </c>
      <c r="C47" s="46">
        <v>809.79</v>
      </c>
      <c r="D47" s="46">
        <f>+D45+C47</f>
        <v>4190.2066666666669</v>
      </c>
      <c r="E47" s="46">
        <f>+B47-C47</f>
        <v>809.79333333333352</v>
      </c>
      <c r="F47" s="48"/>
      <c r="G47" s="50" t="s">
        <v>34</v>
      </c>
      <c r="H47" s="46" t="s">
        <v>30</v>
      </c>
    </row>
    <row r="48" spans="1:8" s="47" customFormat="1" ht="21" x14ac:dyDescent="0.35">
      <c r="A48" s="45">
        <v>2022</v>
      </c>
      <c r="B48" s="46">
        <f>+E47</f>
        <v>809.79333333333352</v>
      </c>
      <c r="C48" s="46">
        <f>+C47</f>
        <v>809.79</v>
      </c>
      <c r="D48" s="46">
        <f>+D47+C48</f>
        <v>4999.9966666666669</v>
      </c>
      <c r="E48" s="46">
        <f>+B48-C48</f>
        <v>3.3333333335576754E-3</v>
      </c>
      <c r="F48" s="48"/>
      <c r="G48" s="50" t="s">
        <v>35</v>
      </c>
      <c r="H48" s="46" t="s">
        <v>30</v>
      </c>
    </row>
    <row r="49" spans="1:8" x14ac:dyDescent="0.25">
      <c r="A49" s="39"/>
      <c r="B49" s="15"/>
      <c r="C49" s="15"/>
      <c r="D49" s="15"/>
      <c r="E49" s="15"/>
      <c r="F49" s="40"/>
      <c r="G49" s="41"/>
      <c r="H49" s="42"/>
    </row>
    <row r="50" spans="1:8" x14ac:dyDescent="0.25">
      <c r="A50" s="19" t="s">
        <v>26</v>
      </c>
      <c r="B50" s="19"/>
      <c r="C50" s="19"/>
      <c r="D50" s="19"/>
    </row>
    <row r="51" spans="1:8" x14ac:dyDescent="0.25">
      <c r="A51" s="19" t="s">
        <v>27</v>
      </c>
      <c r="B51" s="19"/>
      <c r="C51" s="19"/>
      <c r="D51" s="19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opLeftCell="A4" workbookViewId="0">
      <selection activeCell="A15" sqref="A15"/>
    </sheetView>
  </sheetViews>
  <sheetFormatPr baseColWidth="10" defaultRowHeight="15" x14ac:dyDescent="0.25"/>
  <cols>
    <col min="1" max="1" width="20.5703125" customWidth="1"/>
    <col min="2" max="2" width="28.5703125" customWidth="1"/>
    <col min="3" max="3" width="30.140625" customWidth="1"/>
    <col min="4" max="4" width="28.42578125" customWidth="1"/>
    <col min="5" max="5" width="26.7109375" customWidth="1"/>
    <col min="6" max="6" width="30.42578125" customWidth="1"/>
  </cols>
  <sheetData>
    <row r="2" spans="1:6" s="24" customFormat="1" ht="28.5" x14ac:dyDescent="0.45">
      <c r="A2" s="24" t="s">
        <v>43</v>
      </c>
    </row>
    <row r="3" spans="1:6" s="24" customFormat="1" ht="28.5" x14ac:dyDescent="0.45">
      <c r="A3" s="24" t="s">
        <v>44</v>
      </c>
    </row>
    <row r="5" spans="1:6" s="21" customFormat="1" ht="33.75" x14ac:dyDescent="0.5">
      <c r="A5" s="67" t="s">
        <v>42</v>
      </c>
      <c r="B5" s="67"/>
      <c r="C5" s="67"/>
      <c r="D5" s="67"/>
      <c r="E5" s="67"/>
      <c r="F5" s="67"/>
    </row>
    <row r="8" spans="1:6" s="23" customFormat="1" ht="78.75" x14ac:dyDescent="0.4">
      <c r="A8" s="22" t="s">
        <v>41</v>
      </c>
      <c r="B8" s="22" t="s">
        <v>8</v>
      </c>
      <c r="C8" s="22" t="s">
        <v>40</v>
      </c>
      <c r="D8" s="22" t="s">
        <v>37</v>
      </c>
      <c r="E8" s="22" t="s">
        <v>38</v>
      </c>
      <c r="F8" s="22" t="s">
        <v>39</v>
      </c>
    </row>
    <row r="9" spans="1:6" s="26" customFormat="1" ht="28.5" x14ac:dyDescent="0.45">
      <c r="A9" s="27">
        <v>2017</v>
      </c>
      <c r="B9" s="27" t="s">
        <v>45</v>
      </c>
      <c r="C9" s="28">
        <v>20000</v>
      </c>
      <c r="D9" s="28">
        <v>4000</v>
      </c>
      <c r="E9" s="28">
        <f>+D9</f>
        <v>4000</v>
      </c>
      <c r="F9" s="28">
        <f>+C9-D9</f>
        <v>16000</v>
      </c>
    </row>
    <row r="10" spans="1:6" s="26" customFormat="1" ht="28.5" x14ac:dyDescent="0.45">
      <c r="A10" s="27">
        <f>+A9+1</f>
        <v>2018</v>
      </c>
      <c r="B10" s="27" t="s">
        <v>46</v>
      </c>
      <c r="C10" s="28">
        <f>+F9</f>
        <v>16000</v>
      </c>
      <c r="D10" s="28">
        <v>4000</v>
      </c>
      <c r="E10" s="28">
        <f>+E9+D10</f>
        <v>8000</v>
      </c>
      <c r="F10" s="28">
        <f>+C10-D10</f>
        <v>12000</v>
      </c>
    </row>
    <row r="11" spans="1:6" s="26" customFormat="1" ht="28.5" x14ac:dyDescent="0.45">
      <c r="A11" s="27">
        <f t="shared" ref="A11:A13" si="0">+A10+1</f>
        <v>2019</v>
      </c>
      <c r="B11" s="27" t="s">
        <v>47</v>
      </c>
      <c r="C11" s="28">
        <v>12000</v>
      </c>
      <c r="D11" s="28">
        <v>4000</v>
      </c>
      <c r="E11" s="28">
        <f t="shared" ref="E11:E13" si="1">+E10+D11</f>
        <v>12000</v>
      </c>
      <c r="F11" s="28">
        <f t="shared" ref="F11:F13" si="2">+C11-D11</f>
        <v>8000</v>
      </c>
    </row>
    <row r="12" spans="1:6" s="26" customFormat="1" ht="28.5" x14ac:dyDescent="0.45">
      <c r="A12" s="27">
        <f t="shared" si="0"/>
        <v>2020</v>
      </c>
      <c r="B12" s="27" t="s">
        <v>48</v>
      </c>
      <c r="C12" s="28">
        <v>8000</v>
      </c>
      <c r="D12" s="28">
        <v>4000</v>
      </c>
      <c r="E12" s="28">
        <f t="shared" si="1"/>
        <v>16000</v>
      </c>
      <c r="F12" s="28">
        <f t="shared" si="2"/>
        <v>4000</v>
      </c>
    </row>
    <row r="13" spans="1:6" s="26" customFormat="1" ht="28.5" x14ac:dyDescent="0.45">
      <c r="A13" s="27">
        <f t="shared" si="0"/>
        <v>2021</v>
      </c>
      <c r="B13" s="27" t="s">
        <v>49</v>
      </c>
      <c r="C13" s="28">
        <v>4000</v>
      </c>
      <c r="D13" s="28">
        <v>4000</v>
      </c>
      <c r="E13" s="28">
        <f t="shared" si="1"/>
        <v>20000</v>
      </c>
      <c r="F13" s="28">
        <f t="shared" si="2"/>
        <v>0</v>
      </c>
    </row>
    <row r="14" spans="1:6" s="26" customFormat="1" ht="28.5" x14ac:dyDescent="0.45">
      <c r="A14" s="25"/>
      <c r="B14" s="27"/>
      <c r="C14" s="28"/>
      <c r="D14" s="28"/>
      <c r="E14" s="28"/>
      <c r="F14" s="28"/>
    </row>
    <row r="15" spans="1:6" s="26" customFormat="1" ht="28.5" x14ac:dyDescent="0.45">
      <c r="A15" s="25"/>
      <c r="B15" s="25"/>
      <c r="C15" s="25"/>
      <c r="D15" s="25"/>
      <c r="E15" s="25"/>
      <c r="F15" s="25"/>
    </row>
    <row r="16" spans="1:6" s="26" customFormat="1" ht="28.5" x14ac:dyDescent="0.45">
      <c r="A16" s="25"/>
      <c r="B16" s="25"/>
      <c r="C16" s="25"/>
      <c r="D16" s="25"/>
      <c r="E16" s="25"/>
      <c r="F16" s="25"/>
    </row>
  </sheetData>
  <mergeCells count="1">
    <mergeCell ref="A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sqref="A1:XFD1048576"/>
    </sheetView>
  </sheetViews>
  <sheetFormatPr baseColWidth="10" defaultRowHeight="15" x14ac:dyDescent="0.25"/>
  <cols>
    <col min="1" max="1" width="20.5703125" customWidth="1"/>
    <col min="2" max="2" width="28.5703125" customWidth="1"/>
    <col min="3" max="3" width="30.140625" customWidth="1"/>
    <col min="4" max="4" width="28.42578125" customWidth="1"/>
    <col min="5" max="5" width="26.7109375" customWidth="1"/>
    <col min="6" max="6" width="30.42578125" customWidth="1"/>
  </cols>
  <sheetData>
    <row r="2" spans="1:6" s="24" customFormat="1" ht="28.5" x14ac:dyDescent="0.45">
      <c r="A2" s="24" t="s">
        <v>50</v>
      </c>
    </row>
    <row r="3" spans="1:6" s="24" customFormat="1" ht="28.5" x14ac:dyDescent="0.45">
      <c r="A3" s="24" t="s">
        <v>51</v>
      </c>
      <c r="D3" s="30">
        <v>1000</v>
      </c>
      <c r="E3" s="24">
        <f>72/360</f>
        <v>0.2</v>
      </c>
      <c r="F3" s="24">
        <f>+D3*E3</f>
        <v>200</v>
      </c>
    </row>
    <row r="5" spans="1:6" s="21" customFormat="1" ht="33.75" x14ac:dyDescent="0.5">
      <c r="A5" s="67" t="s">
        <v>42</v>
      </c>
      <c r="B5" s="67"/>
      <c r="C5" s="67"/>
      <c r="D5" s="67"/>
      <c r="E5" s="67"/>
      <c r="F5" s="67"/>
    </row>
    <row r="8" spans="1:6" s="23" customFormat="1" ht="78.75" x14ac:dyDescent="0.4">
      <c r="A8" s="22" t="s">
        <v>41</v>
      </c>
      <c r="B8" s="22" t="s">
        <v>8</v>
      </c>
      <c r="C8" s="22" t="s">
        <v>40</v>
      </c>
      <c r="D8" s="22" t="s">
        <v>37</v>
      </c>
      <c r="E8" s="22" t="s">
        <v>38</v>
      </c>
      <c r="F8" s="22" t="s">
        <v>39</v>
      </c>
    </row>
    <row r="9" spans="1:6" s="26" customFormat="1" ht="28.5" x14ac:dyDescent="0.45">
      <c r="A9" s="31">
        <v>2017</v>
      </c>
      <c r="B9" s="31" t="s">
        <v>45</v>
      </c>
      <c r="C9" s="32">
        <v>5000</v>
      </c>
      <c r="D9" s="32">
        <v>200</v>
      </c>
      <c r="E9" s="32">
        <f>+D9</f>
        <v>200</v>
      </c>
      <c r="F9" s="32">
        <f t="shared" ref="F9:F14" si="0">+C9-D9</f>
        <v>4800</v>
      </c>
    </row>
    <row r="10" spans="1:6" s="26" customFormat="1" ht="28.5" x14ac:dyDescent="0.45">
      <c r="A10" s="27">
        <f>+A9+1</f>
        <v>2018</v>
      </c>
      <c r="B10" s="27" t="s">
        <v>46</v>
      </c>
      <c r="C10" s="28">
        <f>+F9</f>
        <v>4800</v>
      </c>
      <c r="D10" s="28">
        <v>1000</v>
      </c>
      <c r="E10" s="28">
        <f>+E9+D10</f>
        <v>1200</v>
      </c>
      <c r="F10" s="28">
        <f t="shared" si="0"/>
        <v>3800</v>
      </c>
    </row>
    <row r="11" spans="1:6" s="26" customFormat="1" ht="28.5" x14ac:dyDescent="0.45">
      <c r="A11" s="27">
        <f t="shared" ref="A11:A14" si="1">+A10+1</f>
        <v>2019</v>
      </c>
      <c r="B11" s="27" t="s">
        <v>47</v>
      </c>
      <c r="C11" s="28">
        <v>3800</v>
      </c>
      <c r="D11" s="28">
        <v>1000</v>
      </c>
      <c r="E11" s="28">
        <f t="shared" ref="E11:E14" si="2">+E10+D11</f>
        <v>2200</v>
      </c>
      <c r="F11" s="28">
        <f t="shared" si="0"/>
        <v>2800</v>
      </c>
    </row>
    <row r="12" spans="1:6" s="26" customFormat="1" ht="28.5" x14ac:dyDescent="0.45">
      <c r="A12" s="27">
        <f t="shared" si="1"/>
        <v>2020</v>
      </c>
      <c r="B12" s="27" t="s">
        <v>48</v>
      </c>
      <c r="C12" s="28">
        <v>2800</v>
      </c>
      <c r="D12" s="28">
        <v>1000</v>
      </c>
      <c r="E12" s="28">
        <f t="shared" si="2"/>
        <v>3200</v>
      </c>
      <c r="F12" s="28">
        <f t="shared" si="0"/>
        <v>1800</v>
      </c>
    </row>
    <row r="13" spans="1:6" s="26" customFormat="1" ht="28.5" x14ac:dyDescent="0.45">
      <c r="A13" s="27">
        <f t="shared" si="1"/>
        <v>2021</v>
      </c>
      <c r="B13" s="27" t="s">
        <v>49</v>
      </c>
      <c r="C13" s="28">
        <v>1800</v>
      </c>
      <c r="D13" s="28">
        <v>1000</v>
      </c>
      <c r="E13" s="28">
        <f t="shared" si="2"/>
        <v>4200</v>
      </c>
      <c r="F13" s="28">
        <f t="shared" si="0"/>
        <v>800</v>
      </c>
    </row>
    <row r="14" spans="1:6" s="26" customFormat="1" ht="28.5" x14ac:dyDescent="0.45">
      <c r="A14" s="31">
        <f t="shared" si="1"/>
        <v>2022</v>
      </c>
      <c r="B14" s="31" t="s">
        <v>52</v>
      </c>
      <c r="C14" s="32">
        <v>800</v>
      </c>
      <c r="D14" s="32">
        <v>800</v>
      </c>
      <c r="E14" s="32">
        <f t="shared" si="2"/>
        <v>5000</v>
      </c>
      <c r="F14" s="32">
        <f t="shared" si="0"/>
        <v>0</v>
      </c>
    </row>
    <row r="15" spans="1:6" s="26" customFormat="1" ht="28.5" x14ac:dyDescent="0.45">
      <c r="A15" s="25"/>
      <c r="B15" s="25"/>
      <c r="C15" s="25"/>
      <c r="D15" s="25"/>
      <c r="E15" s="25"/>
      <c r="F15" s="25"/>
    </row>
    <row r="16" spans="1:6" s="26" customFormat="1" ht="28.5" x14ac:dyDescent="0.45">
      <c r="A16" s="25"/>
      <c r="B16" s="25"/>
      <c r="C16" s="25"/>
      <c r="D16" s="25"/>
      <c r="E16" s="25"/>
      <c r="F16" s="25"/>
    </row>
  </sheetData>
  <mergeCells count="1">
    <mergeCell ref="A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B13" sqref="B13"/>
    </sheetView>
  </sheetViews>
  <sheetFormatPr baseColWidth="10" defaultRowHeight="15" x14ac:dyDescent="0.25"/>
  <cols>
    <col min="1" max="1" width="20.5703125" customWidth="1"/>
    <col min="2" max="2" width="28.5703125" customWidth="1"/>
    <col min="3" max="3" width="30.140625" customWidth="1"/>
    <col min="4" max="4" width="28.42578125" customWidth="1"/>
    <col min="5" max="5" width="28.28515625" customWidth="1"/>
    <col min="6" max="6" width="30.42578125" customWidth="1"/>
  </cols>
  <sheetData>
    <row r="2" spans="1:6" s="24" customFormat="1" ht="28.5" x14ac:dyDescent="0.45">
      <c r="A2" s="24" t="s">
        <v>53</v>
      </c>
      <c r="E2" s="24" t="s">
        <v>55</v>
      </c>
    </row>
    <row r="3" spans="1:6" s="24" customFormat="1" ht="28.5" x14ac:dyDescent="0.45">
      <c r="A3" s="24" t="s">
        <v>44</v>
      </c>
      <c r="F3" s="24" t="s">
        <v>56</v>
      </c>
    </row>
    <row r="5" spans="1:6" s="21" customFormat="1" ht="33.75" x14ac:dyDescent="0.5">
      <c r="A5" s="67" t="s">
        <v>42</v>
      </c>
      <c r="B5" s="67"/>
      <c r="C5" s="67"/>
      <c r="D5" s="67"/>
      <c r="E5" s="67"/>
      <c r="F5" s="67"/>
    </row>
    <row r="8" spans="1:6" s="23" customFormat="1" ht="78.75" x14ac:dyDescent="0.4">
      <c r="A8" s="22" t="s">
        <v>41</v>
      </c>
      <c r="B8" s="22" t="s">
        <v>8</v>
      </c>
      <c r="C8" s="22" t="s">
        <v>40</v>
      </c>
      <c r="D8" s="22" t="s">
        <v>37</v>
      </c>
      <c r="E8" s="22" t="s">
        <v>38</v>
      </c>
      <c r="F8" s="22" t="s">
        <v>39</v>
      </c>
    </row>
    <row r="9" spans="1:6" s="26" customFormat="1" ht="28.5" x14ac:dyDescent="0.45">
      <c r="A9" s="27">
        <v>2017</v>
      </c>
      <c r="B9" s="27" t="s">
        <v>45</v>
      </c>
      <c r="C9" s="28">
        <v>80000</v>
      </c>
      <c r="D9" s="28">
        <v>16000</v>
      </c>
      <c r="E9" s="28">
        <f>+D9</f>
        <v>16000</v>
      </c>
      <c r="F9" s="28">
        <f>+C9-D9</f>
        <v>64000</v>
      </c>
    </row>
    <row r="10" spans="1:6" s="26" customFormat="1" ht="28.5" x14ac:dyDescent="0.45">
      <c r="A10" s="27">
        <f>+A9+1</f>
        <v>2018</v>
      </c>
      <c r="B10" s="27" t="s">
        <v>46</v>
      </c>
      <c r="C10" s="28">
        <f>+F9</f>
        <v>64000</v>
      </c>
      <c r="D10" s="28">
        <v>16000</v>
      </c>
      <c r="E10" s="28">
        <f>+E9+D10</f>
        <v>32000</v>
      </c>
      <c r="F10" s="28">
        <f t="shared" ref="F10:F13" si="0">+C10-D10</f>
        <v>48000</v>
      </c>
    </row>
    <row r="11" spans="1:6" s="26" customFormat="1" ht="28.5" x14ac:dyDescent="0.45">
      <c r="A11" s="27">
        <f t="shared" ref="A11:A13" si="1">+A10+1</f>
        <v>2019</v>
      </c>
      <c r="B11" s="27" t="s">
        <v>47</v>
      </c>
      <c r="C11" s="28">
        <f t="shared" ref="C11:C13" si="2">+F10</f>
        <v>48000</v>
      </c>
      <c r="D11" s="28">
        <v>16000</v>
      </c>
      <c r="E11" s="28">
        <f t="shared" ref="E11:E13" si="3">+E10+D11</f>
        <v>48000</v>
      </c>
      <c r="F11" s="28">
        <f t="shared" si="0"/>
        <v>32000</v>
      </c>
    </row>
    <row r="12" spans="1:6" s="26" customFormat="1" ht="28.5" x14ac:dyDescent="0.45">
      <c r="A12" s="27">
        <f t="shared" si="1"/>
        <v>2020</v>
      </c>
      <c r="B12" s="27" t="s">
        <v>48</v>
      </c>
      <c r="C12" s="28">
        <f t="shared" si="2"/>
        <v>32000</v>
      </c>
      <c r="D12" s="28">
        <v>16000</v>
      </c>
      <c r="E12" s="28">
        <f t="shared" si="3"/>
        <v>64000</v>
      </c>
      <c r="F12" s="28">
        <f t="shared" si="0"/>
        <v>16000</v>
      </c>
    </row>
    <row r="13" spans="1:6" s="26" customFormat="1" ht="28.5" x14ac:dyDescent="0.45">
      <c r="A13" s="27">
        <f t="shared" si="1"/>
        <v>2021</v>
      </c>
      <c r="B13" s="27" t="s">
        <v>49</v>
      </c>
      <c r="C13" s="28">
        <f t="shared" si="2"/>
        <v>16000</v>
      </c>
      <c r="D13" s="28">
        <v>16000</v>
      </c>
      <c r="E13" s="28">
        <f t="shared" si="3"/>
        <v>80000</v>
      </c>
      <c r="F13" s="28">
        <f t="shared" si="0"/>
        <v>0</v>
      </c>
    </row>
    <row r="14" spans="1:6" s="26" customFormat="1" ht="28.5" x14ac:dyDescent="0.45">
      <c r="A14" s="25"/>
      <c r="B14" s="27"/>
      <c r="C14" s="28"/>
      <c r="D14" s="28"/>
      <c r="E14" s="28"/>
      <c r="F14" s="28"/>
    </row>
    <row r="15" spans="1:6" s="26" customFormat="1" ht="28.5" x14ac:dyDescent="0.45">
      <c r="A15" s="25"/>
      <c r="B15" s="25"/>
      <c r="C15" s="25"/>
      <c r="D15" s="25"/>
      <c r="E15" s="25"/>
      <c r="F15" s="25"/>
    </row>
    <row r="16" spans="1:6" s="26" customFormat="1" ht="28.5" x14ac:dyDescent="0.45">
      <c r="A16" s="25"/>
      <c r="B16" s="25"/>
      <c r="C16" s="25"/>
      <c r="D16" s="25"/>
      <c r="E16" s="25"/>
      <c r="F16" s="25"/>
    </row>
  </sheetData>
  <mergeCells count="1">
    <mergeCell ref="A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opLeftCell="A3" workbookViewId="0">
      <selection activeCell="C11" sqref="C11"/>
    </sheetView>
  </sheetViews>
  <sheetFormatPr baseColWidth="10" defaultRowHeight="15" x14ac:dyDescent="0.25"/>
  <cols>
    <col min="1" max="1" width="20.5703125" customWidth="1"/>
    <col min="2" max="2" width="28.5703125" customWidth="1"/>
    <col min="3" max="3" width="30.140625" customWidth="1"/>
    <col min="4" max="4" width="28.42578125" customWidth="1"/>
    <col min="5" max="5" width="26.7109375" customWidth="1"/>
    <col min="6" max="6" width="30.42578125" customWidth="1"/>
  </cols>
  <sheetData>
    <row r="2" spans="1:6" s="24" customFormat="1" ht="28.5" x14ac:dyDescent="0.45">
      <c r="A2" s="24" t="s">
        <v>54</v>
      </c>
      <c r="E2" s="33" t="s">
        <v>58</v>
      </c>
      <c r="F2" s="38">
        <v>2666.7</v>
      </c>
    </row>
    <row r="3" spans="1:6" s="24" customFormat="1" ht="28.5" x14ac:dyDescent="0.45">
      <c r="A3" s="24" t="s">
        <v>57</v>
      </c>
      <c r="D3" s="30"/>
      <c r="E3" s="34">
        <v>360</v>
      </c>
      <c r="F3" s="37"/>
    </row>
    <row r="5" spans="1:6" s="21" customFormat="1" ht="33.75" x14ac:dyDescent="0.5">
      <c r="A5" s="67" t="s">
        <v>42</v>
      </c>
      <c r="B5" s="67"/>
      <c r="C5" s="67"/>
      <c r="D5" s="67"/>
      <c r="E5" s="67"/>
      <c r="F5" s="67"/>
    </row>
    <row r="8" spans="1:6" s="23" customFormat="1" ht="78.75" x14ac:dyDescent="0.4">
      <c r="A8" s="22" t="s">
        <v>41</v>
      </c>
      <c r="B8" s="22" t="s">
        <v>8</v>
      </c>
      <c r="C8" s="22" t="s">
        <v>40</v>
      </c>
      <c r="D8" s="22" t="s">
        <v>37</v>
      </c>
      <c r="E8" s="22" t="s">
        <v>38</v>
      </c>
      <c r="F8" s="22" t="s">
        <v>39</v>
      </c>
    </row>
    <row r="9" spans="1:6" s="26" customFormat="1" ht="28.5" x14ac:dyDescent="0.45">
      <c r="A9" s="31">
        <v>2017</v>
      </c>
      <c r="B9" s="35" t="s">
        <v>45</v>
      </c>
      <c r="C9" s="36">
        <v>80000</v>
      </c>
      <c r="D9" s="36">
        <v>2666.7</v>
      </c>
      <c r="E9" s="36">
        <f>+D9</f>
        <v>2666.7</v>
      </c>
      <c r="F9" s="36">
        <f>+C9-D9</f>
        <v>77333.3</v>
      </c>
    </row>
    <row r="10" spans="1:6" s="26" customFormat="1" ht="28.5" x14ac:dyDescent="0.45">
      <c r="A10" s="27">
        <f>+A9+1</f>
        <v>2018</v>
      </c>
      <c r="B10" s="27" t="s">
        <v>46</v>
      </c>
      <c r="C10" s="28">
        <f>+F9</f>
        <v>77333.3</v>
      </c>
      <c r="D10" s="28">
        <v>16000</v>
      </c>
      <c r="E10" s="28">
        <f>+E9+D10</f>
        <v>18666.7</v>
      </c>
      <c r="F10" s="32">
        <f t="shared" ref="F10:F14" si="0">+C10-D10</f>
        <v>61333.3</v>
      </c>
    </row>
    <row r="11" spans="1:6" s="26" customFormat="1" ht="28.5" x14ac:dyDescent="0.45">
      <c r="A11" s="27">
        <f t="shared" ref="A11:A14" si="1">+A10+1</f>
        <v>2019</v>
      </c>
      <c r="B11" s="27" t="s">
        <v>47</v>
      </c>
      <c r="C11" s="28">
        <f t="shared" ref="C11:C14" si="2">+F10</f>
        <v>61333.3</v>
      </c>
      <c r="D11" s="28">
        <v>16000</v>
      </c>
      <c r="E11" s="28">
        <f t="shared" ref="E11:E14" si="3">+E10+D11</f>
        <v>34666.699999999997</v>
      </c>
      <c r="F11" s="32">
        <f t="shared" si="0"/>
        <v>45333.3</v>
      </c>
    </row>
    <row r="12" spans="1:6" s="26" customFormat="1" ht="28.5" x14ac:dyDescent="0.45">
      <c r="A12" s="27">
        <f t="shared" si="1"/>
        <v>2020</v>
      </c>
      <c r="B12" s="27" t="s">
        <v>48</v>
      </c>
      <c r="C12" s="28">
        <f t="shared" si="2"/>
        <v>45333.3</v>
      </c>
      <c r="D12" s="28">
        <v>16000</v>
      </c>
      <c r="E12" s="28">
        <f t="shared" si="3"/>
        <v>50666.7</v>
      </c>
      <c r="F12" s="32">
        <f t="shared" si="0"/>
        <v>29333.300000000003</v>
      </c>
    </row>
    <row r="13" spans="1:6" s="26" customFormat="1" ht="28.5" x14ac:dyDescent="0.45">
      <c r="A13" s="27">
        <f t="shared" si="1"/>
        <v>2021</v>
      </c>
      <c r="B13" s="27" t="s">
        <v>49</v>
      </c>
      <c r="C13" s="28">
        <f t="shared" si="2"/>
        <v>29333.300000000003</v>
      </c>
      <c r="D13" s="28">
        <v>16000</v>
      </c>
      <c r="E13" s="28">
        <f t="shared" si="3"/>
        <v>66666.7</v>
      </c>
      <c r="F13" s="32">
        <f t="shared" si="0"/>
        <v>13333.300000000003</v>
      </c>
    </row>
    <row r="14" spans="1:6" s="26" customFormat="1" ht="28.5" x14ac:dyDescent="0.45">
      <c r="A14" s="31">
        <f t="shared" si="1"/>
        <v>2022</v>
      </c>
      <c r="B14" s="35" t="s">
        <v>52</v>
      </c>
      <c r="C14" s="36">
        <f t="shared" si="2"/>
        <v>13333.300000000003</v>
      </c>
      <c r="D14" s="36">
        <v>13333.3</v>
      </c>
      <c r="E14" s="36">
        <f t="shared" si="3"/>
        <v>80000</v>
      </c>
      <c r="F14" s="36">
        <f t="shared" si="0"/>
        <v>0</v>
      </c>
    </row>
    <row r="15" spans="1:6" s="26" customFormat="1" ht="28.5" x14ac:dyDescent="0.45">
      <c r="A15" s="25"/>
      <c r="B15" s="25"/>
      <c r="C15" s="25"/>
      <c r="D15" s="25"/>
      <c r="E15" s="25"/>
      <c r="F15" s="25"/>
    </row>
    <row r="16" spans="1:6" s="26" customFormat="1" ht="28.5" x14ac:dyDescent="0.45">
      <c r="A16" s="25"/>
      <c r="B16" s="25"/>
      <c r="C16" s="25"/>
      <c r="D16" s="25"/>
      <c r="E16" s="25"/>
      <c r="F16" s="25"/>
    </row>
  </sheetData>
  <mergeCells count="1"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EXERCICE 1</vt:lpstr>
      <vt:lpstr>exercice 1 prorata</vt:lpstr>
      <vt:lpstr>EXERCICE A</vt:lpstr>
      <vt:lpstr>EXERCICE B Prorata</vt:lpstr>
      <vt:lpstr>EXERCICE  A ENONCE</vt:lpstr>
      <vt:lpstr>EXERCICE B PRORAT ENONCE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CESAMESUP</cp:lastModifiedBy>
  <cp:lastPrinted>2019-05-01T10:23:15Z</cp:lastPrinted>
  <dcterms:created xsi:type="dcterms:W3CDTF">2019-05-01T09:18:35Z</dcterms:created>
  <dcterms:modified xsi:type="dcterms:W3CDTF">2020-10-19T10:26:58Z</dcterms:modified>
</cp:coreProperties>
</file>