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40" yWindow="-120" windowWidth="19440" windowHeight="8790"/>
  </bookViews>
  <sheets>
    <sheet name="ENONCE 1" sheetId="3" r:id="rId1"/>
    <sheet name="ENONCE 2" sheetId="4" r:id="rId2"/>
  </sheets>
  <calcPr calcId="125725"/>
</workbook>
</file>

<file path=xl/calcChain.xml><?xml version="1.0" encoding="utf-8"?>
<calcChain xmlns="http://schemas.openxmlformats.org/spreadsheetml/2006/main">
  <c r="K21" i="4"/>
  <c r="L21" s="1"/>
  <c r="I21"/>
  <c r="D21"/>
  <c r="E21" s="1"/>
  <c r="C18"/>
  <c r="C19" s="1"/>
  <c r="K17"/>
  <c r="D17"/>
  <c r="K16"/>
  <c r="D16"/>
  <c r="K15"/>
  <c r="D15"/>
  <c r="K14"/>
  <c r="D14"/>
  <c r="D64" i="3" l="1"/>
  <c r="X50"/>
  <c r="S50"/>
  <c r="O50"/>
  <c r="N50"/>
  <c r="J50"/>
  <c r="I50"/>
  <c r="E50"/>
  <c r="D50"/>
  <c r="B50"/>
  <c r="X49"/>
  <c r="S49"/>
  <c r="O49"/>
  <c r="N49"/>
  <c r="J49"/>
  <c r="I49"/>
  <c r="E49"/>
  <c r="D49"/>
  <c r="B49"/>
</calcChain>
</file>

<file path=xl/sharedStrings.xml><?xml version="1.0" encoding="utf-8"?>
<sst xmlns="http://schemas.openxmlformats.org/spreadsheetml/2006/main" count="144" uniqueCount="108">
  <si>
    <t>Moyenne</t>
  </si>
  <si>
    <t>Nbres appel</t>
  </si>
  <si>
    <t>Norme jour</t>
  </si>
  <si>
    <t>Efficacité</t>
  </si>
  <si>
    <t>Placements</t>
  </si>
  <si>
    <t>Offre des service</t>
  </si>
  <si>
    <t>Forfait 1</t>
  </si>
  <si>
    <t>Forfait 2</t>
  </si>
  <si>
    <t>Jour 1</t>
  </si>
  <si>
    <t>realisé</t>
  </si>
  <si>
    <t>Ecart</t>
  </si>
  <si>
    <t>Ecart %</t>
  </si>
  <si>
    <t>Norme</t>
  </si>
  <si>
    <t>Jour 2</t>
  </si>
  <si>
    <t>Jour 3</t>
  </si>
  <si>
    <t>Jour 4</t>
  </si>
  <si>
    <t>moyenne</t>
  </si>
  <si>
    <t>Prix</t>
  </si>
  <si>
    <t>Total</t>
  </si>
  <si>
    <t>Chiffre d'affaires</t>
  </si>
  <si>
    <t>MARTINE</t>
  </si>
  <si>
    <t>Qté/Jour</t>
  </si>
  <si>
    <t>Qté/semaine</t>
  </si>
  <si>
    <t>A) Première Affectation - Service Téléphonie - Forfax</t>
  </si>
  <si>
    <t>Présentation de l'Offre</t>
  </si>
  <si>
    <t>Incidence pour le client</t>
  </si>
  <si>
    <t>2) Dans un deuxième  temps, vous évalurerez Martine en fonction de vos critères retenus</t>
  </si>
  <si>
    <t>5) Votre analyse  portera également sur le positionnment, la rentabilité et la performance de  vos offres et de vos produits</t>
  </si>
  <si>
    <t>Durée 4 Jours</t>
  </si>
  <si>
    <t>Offre</t>
  </si>
  <si>
    <t>Incidence sur le prix du forfait et sur l'utilisation</t>
  </si>
  <si>
    <t>(heures d'appel et envoi du SMS)</t>
  </si>
  <si>
    <t>4,99 €/mois</t>
  </si>
  <si>
    <t>2h00 d'appel en France métropolitaine</t>
  </si>
  <si>
    <t>et vers les DOM</t>
  </si>
  <si>
    <t>9,99 €/mois</t>
  </si>
  <si>
    <t>Appel et SMS illimité</t>
  </si>
  <si>
    <t>Offre de Services Complètes</t>
  </si>
  <si>
    <t>Offre TV + internet + Fixe = Forfait mobile en</t>
  </si>
  <si>
    <t xml:space="preserve">seul abonnement </t>
  </si>
  <si>
    <t>Pour une famille, possibilité d'ajouter jusqu'à</t>
  </si>
  <si>
    <t>4 forfaits de 6,99 € par forfait supplémetaire</t>
  </si>
  <si>
    <t>Résultat Obtenus</t>
  </si>
  <si>
    <t>Nbre Contacts Argumentés</t>
  </si>
  <si>
    <t>L'horaire Collectif journalier est de 8h45</t>
  </si>
  <si>
    <t>B) Deuxième  Affectation - Service Culturel Jeux</t>
  </si>
  <si>
    <t>Chiffre d'affaire réalisé</t>
  </si>
  <si>
    <t>Marge commerciale</t>
  </si>
  <si>
    <t>Taux de marge</t>
  </si>
  <si>
    <t>Indice de vente</t>
  </si>
  <si>
    <t>Panier moyen</t>
  </si>
  <si>
    <t xml:space="preserve"> remise accordé par vendeur</t>
  </si>
  <si>
    <t>% de remise accordé par vendeur</t>
  </si>
  <si>
    <t>% de vente produit accessoire</t>
  </si>
  <si>
    <t>Nombre de carte et/ou serv</t>
  </si>
  <si>
    <t>Objectif mensuel</t>
  </si>
  <si>
    <t>% Réalisé</t>
  </si>
  <si>
    <t>Nous sommes le 16 du mois, c'est-à-dire à mi parcours des objectifs mensuels</t>
  </si>
  <si>
    <t>%</t>
  </si>
  <si>
    <t>Durée 16 Jours</t>
  </si>
  <si>
    <t>Martine HAY</t>
  </si>
  <si>
    <t xml:space="preserve">Vous avez recruté une salariée dénommée Martine Hay pour travailler dans un premier temps 4 jours au sein </t>
  </si>
  <si>
    <t>ou par rapport aux résultats obtenus par les autre salariés occupant le même emploi</t>
  </si>
  <si>
    <t>4) Enfin, vous devez affecter Martine Hay au poste pour lequel elle semble, en fonction de ses performances, le mieux adaptée,</t>
  </si>
  <si>
    <t>Forfait 1 et Forfait 2</t>
  </si>
  <si>
    <t>En fonction des performances réalisées par Martine HAY dans ces deux emplois, vous lui proposerez le poste</t>
  </si>
  <si>
    <t>pour laquelle elle semble le mieux adaptée.</t>
  </si>
  <si>
    <t xml:space="preserve">1) Dans un premier temps, vous compléterez les tableaux des résultats obtenues par Martine en les comparant aux normes </t>
  </si>
  <si>
    <t>3) Selon vous, peut-on retenir les mêmes critères de performance pour les deux activités ?</t>
  </si>
  <si>
    <t>Norme - Structure</t>
  </si>
  <si>
    <t>située à Lattes pour une durée de deux semaines. Elle disposera d'une formation préalable de deux jours.</t>
  </si>
  <si>
    <t xml:space="preserve"> spécialisé en service culturel- jeux (DVD, Livres, Game Boy…)</t>
  </si>
  <si>
    <t>(1)</t>
  </si>
  <si>
    <t>(2)</t>
  </si>
  <si>
    <t>(3) = (2)/(1)</t>
  </si>
  <si>
    <t>Nombre de tickets de caisse</t>
  </si>
  <si>
    <t>Nombre d'article par tickets de caisse</t>
  </si>
  <si>
    <t>(4)</t>
  </si>
  <si>
    <t>(5)</t>
  </si>
  <si>
    <t>Nombre Total d'articles</t>
  </si>
  <si>
    <t>(6) = (4) x (5)</t>
  </si>
  <si>
    <t>(7) = (4)/(5)</t>
  </si>
  <si>
    <t>(8)</t>
  </si>
  <si>
    <t>(9)</t>
  </si>
  <si>
    <t>(11)</t>
  </si>
  <si>
    <t>(12)</t>
  </si>
  <si>
    <t>Maurice</t>
  </si>
  <si>
    <t>Bernadette</t>
  </si>
  <si>
    <t>Robert</t>
  </si>
  <si>
    <t xml:space="preserve">Dans cette 2 ème affectation Martine HAYsera amenée à  travailler àplein temps avec 3 autres vendeurs confirmés dans ce  magasin  </t>
  </si>
  <si>
    <t>Vous devez  compléter le tableau de bord, et  commenter vos résultats</t>
  </si>
  <si>
    <t>% Ecart</t>
  </si>
  <si>
    <t>TABLEAU DE BORD DE SUIVI DES PERFORMANCES DES SALARIES</t>
  </si>
  <si>
    <t>Vous êtes manager  dans une structure multi-activités dénommée Hypertrophia située à Montpellier.</t>
  </si>
  <si>
    <r>
      <t xml:space="preserve">d'une nouvelle activité </t>
    </r>
    <r>
      <rPr>
        <u/>
        <sz val="14"/>
        <color theme="1"/>
        <rFont val="Calibri"/>
        <family val="2"/>
        <scheme val="minor"/>
      </rPr>
      <t>(la téléphonie) : Forfa</t>
    </r>
    <r>
      <rPr>
        <sz val="14"/>
        <color theme="1"/>
        <rFont val="Calibri"/>
        <family val="2"/>
        <scheme val="minor"/>
      </rPr>
      <t>x. Elle disposera d'une formation préalable de 2H00;</t>
    </r>
  </si>
  <si>
    <r>
      <t>Après cette première activité, vous l'affectez dans un deuxième temps au s</t>
    </r>
    <r>
      <rPr>
        <u/>
        <sz val="14"/>
        <color theme="1"/>
        <rFont val="Calibri"/>
        <family val="2"/>
        <scheme val="minor"/>
      </rPr>
      <t>ervice Culturel Jeux</t>
    </r>
    <r>
      <rPr>
        <sz val="14"/>
        <color theme="1"/>
        <rFont val="Calibri"/>
        <family val="2"/>
        <scheme val="minor"/>
      </rPr>
      <t xml:space="preserve"> de votre succursale</t>
    </r>
  </si>
  <si>
    <r>
      <rPr>
        <b/>
        <u/>
        <sz val="12"/>
        <color theme="1"/>
        <rFont val="Calibri"/>
        <family val="2"/>
        <scheme val="minor"/>
      </rPr>
      <t xml:space="preserve">Offre de Services Complètes  </t>
    </r>
    <r>
      <rPr>
        <b/>
        <sz val="12"/>
        <color theme="1"/>
        <rFont val="Calibri"/>
        <family val="2"/>
        <scheme val="minor"/>
      </rPr>
      <t xml:space="preserve">   </t>
    </r>
    <r>
      <rPr>
        <sz val="12"/>
        <color theme="1"/>
        <rFont val="Calibri"/>
        <family val="2"/>
        <scheme val="minor"/>
      </rPr>
      <t>36,99 €/mois</t>
    </r>
  </si>
  <si>
    <t xml:space="preserve"> Norme Jour</t>
  </si>
  <si>
    <t>total  réalisé sur 4 Jrs</t>
  </si>
  <si>
    <t>Nbres CA/h</t>
  </si>
  <si>
    <t>A</t>
  </si>
  <si>
    <t>B</t>
  </si>
  <si>
    <t>D</t>
  </si>
  <si>
    <t>E</t>
  </si>
  <si>
    <t>E = A/D</t>
  </si>
  <si>
    <t>E = B/D</t>
  </si>
  <si>
    <t>(10) = (9)/(2)</t>
  </si>
  <si>
    <t>Moyenne = A/4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</si>
</sst>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.00000\ _€_-;\-* #,##0.00000\ _€_-;_-* &quot;-&quot;??\ _€_-;_-@_-"/>
    <numFmt numFmtId="165" formatCode="_-* #,##0.0\ _€_-;\-* #,##0.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8">
    <xf numFmtId="0" fontId="0" fillId="0" borderId="0" xfId="0"/>
    <xf numFmtId="3" fontId="0" fillId="0" borderId="0" xfId="0" applyNumberFormat="1"/>
    <xf numFmtId="3" fontId="4" fillId="0" borderId="0" xfId="0" applyNumberFormat="1" applyFont="1"/>
    <xf numFmtId="3" fontId="5" fillId="0" borderId="0" xfId="0" applyNumberFormat="1" applyFont="1"/>
    <xf numFmtId="3" fontId="6" fillId="0" borderId="0" xfId="0" applyNumberFormat="1" applyFont="1"/>
    <xf numFmtId="3" fontId="6" fillId="0" borderId="1" xfId="0" applyNumberFormat="1" applyFont="1" applyBorder="1"/>
    <xf numFmtId="9" fontId="6" fillId="0" borderId="1" xfId="1" applyFont="1" applyBorder="1"/>
    <xf numFmtId="4" fontId="6" fillId="0" borderId="1" xfId="0" applyNumberFormat="1" applyFont="1" applyBorder="1"/>
    <xf numFmtId="3" fontId="4" fillId="0" borderId="3" xfId="0" applyNumberFormat="1" applyFont="1" applyBorder="1"/>
    <xf numFmtId="164" fontId="5" fillId="0" borderId="0" xfId="2" applyNumberFormat="1" applyFont="1"/>
    <xf numFmtId="43" fontId="6" fillId="0" borderId="1" xfId="2" applyFont="1" applyBorder="1"/>
    <xf numFmtId="165" fontId="6" fillId="0" borderId="1" xfId="2" applyNumberFormat="1" applyFont="1" applyBorder="1"/>
    <xf numFmtId="3" fontId="4" fillId="0" borderId="1" xfId="0" applyNumberFormat="1" applyFont="1" applyBorder="1"/>
    <xf numFmtId="3" fontId="5" fillId="0" borderId="1" xfId="0" applyNumberFormat="1" applyFont="1" applyBorder="1"/>
    <xf numFmtId="3" fontId="4" fillId="4" borderId="1" xfId="0" applyNumberFormat="1" applyFont="1" applyFill="1" applyBorder="1"/>
    <xf numFmtId="3" fontId="4" fillId="0" borderId="7" xfId="0" applyNumberFormat="1" applyFont="1" applyBorder="1" applyAlignment="1">
      <alignment horizontal="center"/>
    </xf>
    <xf numFmtId="3" fontId="4" fillId="4" borderId="10" xfId="0" applyNumberFormat="1" applyFont="1" applyFill="1" applyBorder="1" applyAlignment="1">
      <alignment horizontal="center" vertical="center" wrapText="1"/>
    </xf>
    <xf numFmtId="3" fontId="8" fillId="0" borderId="0" xfId="0" applyNumberFormat="1" applyFont="1"/>
    <xf numFmtId="3" fontId="7" fillId="0" borderId="0" xfId="0" applyNumberFormat="1" applyFont="1"/>
    <xf numFmtId="3" fontId="7" fillId="2" borderId="8" xfId="0" applyNumberFormat="1" applyFont="1" applyFill="1" applyBorder="1"/>
    <xf numFmtId="3" fontId="7" fillId="2" borderId="9" xfId="0" applyNumberFormat="1" applyFont="1" applyFill="1" applyBorder="1"/>
    <xf numFmtId="3" fontId="9" fillId="0" borderId="0" xfId="0" applyNumberFormat="1" applyFont="1"/>
    <xf numFmtId="4" fontId="0" fillId="0" borderId="0" xfId="0" applyNumberFormat="1"/>
    <xf numFmtId="4" fontId="2" fillId="0" borderId="0" xfId="0" applyNumberFormat="1" applyFont="1"/>
    <xf numFmtId="4" fontId="9" fillId="0" borderId="0" xfId="0" applyNumberFormat="1" applyFont="1"/>
    <xf numFmtId="9" fontId="2" fillId="0" borderId="1" xfId="1" applyFont="1" applyBorder="1" applyAlignment="1">
      <alignment horizontal="right"/>
    </xf>
    <xf numFmtId="4" fontId="6" fillId="5" borderId="1" xfId="0" applyNumberFormat="1" applyFont="1" applyFill="1" applyBorder="1"/>
    <xf numFmtId="3" fontId="6" fillId="5" borderId="1" xfId="0" applyNumberFormat="1" applyFont="1" applyFill="1" applyBorder="1"/>
    <xf numFmtId="9" fontId="3" fillId="0" borderId="1" xfId="1" applyFont="1" applyBorder="1"/>
    <xf numFmtId="4" fontId="5" fillId="0" borderId="1" xfId="0" applyNumberFormat="1" applyFont="1" applyBorder="1"/>
    <xf numFmtId="3" fontId="4" fillId="0" borderId="11" xfId="0" applyNumberFormat="1" applyFont="1" applyBorder="1" applyAlignment="1">
      <alignment horizontal="center"/>
    </xf>
    <xf numFmtId="4" fontId="5" fillId="2" borderId="1" xfId="0" applyNumberFormat="1" applyFont="1" applyFill="1" applyBorder="1"/>
    <xf numFmtId="10" fontId="5" fillId="0" borderId="1" xfId="1" applyNumberFormat="1" applyFont="1" applyBorder="1"/>
    <xf numFmtId="3" fontId="5" fillId="2" borderId="1" xfId="0" applyNumberFormat="1" applyFont="1" applyFill="1" applyBorder="1"/>
    <xf numFmtId="3" fontId="4" fillId="4" borderId="10" xfId="0" applyNumberFormat="1" applyFont="1" applyFill="1" applyBorder="1" applyAlignment="1">
      <alignment horizontal="center"/>
    </xf>
    <xf numFmtId="3" fontId="4" fillId="4" borderId="10" xfId="0" applyNumberFormat="1" applyFont="1" applyFill="1" applyBorder="1" applyAlignment="1">
      <alignment horizontal="left" vertical="center" wrapText="1"/>
    </xf>
    <xf numFmtId="3" fontId="12" fillId="0" borderId="0" xfId="0" applyNumberFormat="1" applyFont="1"/>
    <xf numFmtId="3" fontId="10" fillId="2" borderId="2" xfId="0" applyNumberFormat="1" applyFont="1" applyFill="1" applyBorder="1"/>
    <xf numFmtId="3" fontId="10" fillId="2" borderId="8" xfId="0" applyNumberFormat="1" applyFont="1" applyFill="1" applyBorder="1"/>
    <xf numFmtId="3" fontId="10" fillId="2" borderId="9" xfId="0" applyNumberFormat="1" applyFont="1" applyFill="1" applyBorder="1"/>
    <xf numFmtId="4" fontId="6" fillId="0" borderId="0" xfId="0" applyNumberFormat="1" applyFont="1"/>
    <xf numFmtId="4" fontId="3" fillId="2" borderId="1" xfId="0" quotePrefix="1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/>
    <xf numFmtId="9" fontId="6" fillId="0" borderId="1" xfId="1" applyFont="1" applyFill="1" applyBorder="1"/>
    <xf numFmtId="3" fontId="6" fillId="0" borderId="1" xfId="0" applyNumberFormat="1" applyFont="1" applyFill="1" applyBorder="1"/>
    <xf numFmtId="4" fontId="3" fillId="0" borderId="1" xfId="0" applyNumberFormat="1" applyFont="1" applyFill="1" applyBorder="1"/>
    <xf numFmtId="9" fontId="3" fillId="0" borderId="1" xfId="1" applyFont="1" applyFill="1" applyBorder="1"/>
    <xf numFmtId="3" fontId="4" fillId="0" borderId="1" xfId="0" applyNumberFormat="1" applyFont="1" applyBorder="1" applyAlignment="1">
      <alignment horizontal="center"/>
    </xf>
    <xf numFmtId="10" fontId="5" fillId="0" borderId="10" xfId="1" applyNumberFormat="1" applyFont="1" applyBorder="1"/>
    <xf numFmtId="3" fontId="4" fillId="4" borderId="7" xfId="0" applyNumberFormat="1" applyFont="1" applyFill="1" applyBorder="1" applyAlignment="1">
      <alignment horizontal="center"/>
    </xf>
    <xf numFmtId="4" fontId="4" fillId="0" borderId="0" xfId="0" applyNumberFormat="1" applyFont="1"/>
    <xf numFmtId="3" fontId="14" fillId="0" borderId="0" xfId="0" applyNumberFormat="1" applyFont="1"/>
    <xf numFmtId="3" fontId="4" fillId="6" borderId="2" xfId="0" applyNumberFormat="1" applyFont="1" applyFill="1" applyBorder="1"/>
    <xf numFmtId="3" fontId="5" fillId="6" borderId="9" xfId="0" applyNumberFormat="1" applyFont="1" applyFill="1" applyBorder="1"/>
    <xf numFmtId="3" fontId="4" fillId="6" borderId="4" xfId="0" applyNumberFormat="1" applyFont="1" applyFill="1" applyBorder="1"/>
    <xf numFmtId="3" fontId="5" fillId="6" borderId="6" xfId="0" applyNumberFormat="1" applyFont="1" applyFill="1" applyBorder="1"/>
    <xf numFmtId="3" fontId="5" fillId="6" borderId="4" xfId="0" applyNumberFormat="1" applyFont="1" applyFill="1" applyBorder="1"/>
    <xf numFmtId="3" fontId="5" fillId="6" borderId="5" xfId="0" applyNumberFormat="1" applyFont="1" applyFill="1" applyBorder="1"/>
    <xf numFmtId="3" fontId="5" fillId="6" borderId="12" xfId="0" applyNumberFormat="1" applyFont="1" applyFill="1" applyBorder="1"/>
    <xf numFmtId="3" fontId="5" fillId="6" borderId="13" xfId="0" applyNumberFormat="1" applyFont="1" applyFill="1" applyBorder="1"/>
    <xf numFmtId="3" fontId="5" fillId="6" borderId="14" xfId="0" applyNumberFormat="1" applyFont="1" applyFill="1" applyBorder="1"/>
    <xf numFmtId="3" fontId="15" fillId="6" borderId="4" xfId="0" applyNumberFormat="1" applyFont="1" applyFill="1" applyBorder="1"/>
    <xf numFmtId="3" fontId="5" fillId="6" borderId="5" xfId="0" quotePrefix="1" applyNumberFormat="1" applyFont="1" applyFill="1" applyBorder="1"/>
    <xf numFmtId="3" fontId="5" fillId="6" borderId="15" xfId="0" applyNumberFormat="1" applyFont="1" applyFill="1" applyBorder="1"/>
    <xf numFmtId="3" fontId="5" fillId="6" borderId="16" xfId="0" applyNumberFormat="1" applyFont="1" applyFill="1" applyBorder="1"/>
    <xf numFmtId="3" fontId="5" fillId="6" borderId="0" xfId="0" applyNumberFormat="1" applyFont="1" applyFill="1" applyBorder="1"/>
    <xf numFmtId="3" fontId="15" fillId="6" borderId="15" xfId="0" applyNumberFormat="1" applyFont="1" applyFill="1" applyBorder="1"/>
    <xf numFmtId="3" fontId="5" fillId="6" borderId="0" xfId="0" quotePrefix="1" applyNumberFormat="1" applyFont="1" applyFill="1" applyBorder="1"/>
    <xf numFmtId="3" fontId="4" fillId="0" borderId="1" xfId="0" applyNumberFormat="1" applyFont="1" applyBorder="1" applyAlignment="1">
      <alignment horizontal="center" vertical="center" wrapText="1"/>
    </xf>
    <xf numFmtId="3" fontId="2" fillId="0" borderId="3" xfId="0" applyNumberFormat="1" applyFont="1" applyBorder="1"/>
    <xf numFmtId="3" fontId="5" fillId="0" borderId="10" xfId="0" applyNumberFormat="1" applyFont="1" applyBorder="1"/>
    <xf numFmtId="9" fontId="5" fillId="0" borderId="1" xfId="1" applyFont="1" applyBorder="1"/>
    <xf numFmtId="43" fontId="5" fillId="0" borderId="1" xfId="2" applyFont="1" applyBorder="1"/>
    <xf numFmtId="3" fontId="2" fillId="3" borderId="3" xfId="0" applyNumberFormat="1" applyFont="1" applyFill="1" applyBorder="1"/>
    <xf numFmtId="3" fontId="11" fillId="0" borderId="0" xfId="0" applyNumberFormat="1" applyFont="1"/>
    <xf numFmtId="4" fontId="11" fillId="0" borderId="0" xfId="0" applyNumberFormat="1" applyFont="1"/>
    <xf numFmtId="4" fontId="1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8" fillId="0" borderId="0" xfId="0" applyNumberFormat="1" applyFont="1"/>
    <xf numFmtId="4" fontId="10" fillId="0" borderId="0" xfId="0" applyNumberFormat="1" applyFont="1"/>
    <xf numFmtId="4" fontId="4" fillId="2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/>
    <xf numFmtId="4" fontId="10" fillId="3" borderId="1" xfId="0" applyNumberFormat="1" applyFont="1" applyFill="1" applyBorder="1"/>
    <xf numFmtId="4" fontId="10" fillId="5" borderId="1" xfId="0" applyNumberFormat="1" applyFont="1" applyFill="1" applyBorder="1"/>
    <xf numFmtId="4" fontId="3" fillId="0" borderId="1" xfId="0" applyNumberFormat="1" applyFont="1" applyBorder="1"/>
    <xf numFmtId="3" fontId="3" fillId="0" borderId="1" xfId="0" applyNumberFormat="1" applyFont="1" applyBorder="1"/>
    <xf numFmtId="4" fontId="8" fillId="0" borderId="1" xfId="0" applyNumberFormat="1" applyFont="1" applyBorder="1"/>
    <xf numFmtId="3" fontId="3" fillId="4" borderId="2" xfId="0" applyNumberFormat="1" applyFont="1" applyFill="1" applyBorder="1" applyAlignment="1">
      <alignment horizontal="center"/>
    </xf>
    <xf numFmtId="3" fontId="3" fillId="4" borderId="8" xfId="0" applyNumberFormat="1" applyFont="1" applyFill="1" applyBorder="1" applyAlignment="1">
      <alignment horizontal="center"/>
    </xf>
    <xf numFmtId="3" fontId="3" fillId="4" borderId="9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/>
    </xf>
    <xf numFmtId="3" fontId="7" fillId="2" borderId="9" xfId="0" applyNumberFormat="1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center"/>
    </xf>
    <xf numFmtId="3" fontId="11" fillId="2" borderId="9" xfId="0" applyNumberFormat="1" applyFont="1" applyFill="1" applyBorder="1" applyAlignment="1">
      <alignment horizontal="center"/>
    </xf>
    <xf numFmtId="3" fontId="4" fillId="6" borderId="2" xfId="0" applyNumberFormat="1" applyFont="1" applyFill="1" applyBorder="1" applyAlignment="1">
      <alignment horizontal="center"/>
    </xf>
    <xf numFmtId="3" fontId="4" fillId="6" borderId="8" xfId="0" applyNumberFormat="1" applyFont="1" applyFill="1" applyBorder="1" applyAlignment="1">
      <alignment horizontal="center"/>
    </xf>
    <xf numFmtId="3" fontId="4" fillId="6" borderId="9" xfId="0" applyNumberFormat="1" applyFont="1" applyFill="1" applyBorder="1" applyAlignment="1">
      <alignment horizontal="center"/>
    </xf>
    <xf numFmtId="3" fontId="4" fillId="6" borderId="4" xfId="0" applyNumberFormat="1" applyFont="1" applyFill="1" applyBorder="1" applyAlignment="1">
      <alignment horizontal="left"/>
    </xf>
    <xf numFmtId="3" fontId="4" fillId="6" borderId="5" xfId="0" applyNumberFormat="1" applyFont="1" applyFill="1" applyBorder="1" applyAlignment="1">
      <alignment horizontal="left"/>
    </xf>
    <xf numFmtId="3" fontId="4" fillId="6" borderId="6" xfId="0" applyNumberFormat="1" applyFont="1" applyFill="1" applyBorder="1" applyAlignment="1">
      <alignment horizontal="left"/>
    </xf>
    <xf numFmtId="3" fontId="10" fillId="2" borderId="2" xfId="0" applyNumberFormat="1" applyFont="1" applyFill="1" applyBorder="1" applyAlignment="1">
      <alignment horizontal="center"/>
    </xf>
    <xf numFmtId="3" fontId="10" fillId="2" borderId="8" xfId="0" applyNumberFormat="1" applyFont="1" applyFill="1" applyBorder="1" applyAlignment="1">
      <alignment horizontal="center"/>
    </xf>
    <xf numFmtId="3" fontId="10" fillId="2" borderId="9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4"/>
  <sheetViews>
    <sheetView tabSelected="1" workbookViewId="0">
      <selection activeCell="A18" sqref="A18"/>
    </sheetView>
  </sheetViews>
  <sheetFormatPr baseColWidth="10" defaultRowHeight="18.75"/>
  <cols>
    <col min="1" max="1" width="29.5703125" style="3" customWidth="1"/>
    <col min="2" max="2" width="11.85546875" style="4" customWidth="1"/>
    <col min="3" max="3" width="1.5703125" style="4" customWidth="1"/>
    <col min="4" max="4" width="15.42578125" style="4" customWidth="1"/>
    <col min="5" max="5" width="13.42578125" style="4" customWidth="1"/>
    <col min="6" max="6" width="9.42578125" style="4" customWidth="1"/>
    <col min="7" max="7" width="11.140625" style="4" customWidth="1"/>
    <col min="8" max="8" width="2" style="4" customWidth="1"/>
    <col min="9" max="9" width="8.28515625" style="4" customWidth="1"/>
    <col min="10" max="10" width="15.85546875" style="4" customWidth="1"/>
    <col min="11" max="11" width="5.85546875" style="4" customWidth="1"/>
    <col min="12" max="12" width="14.85546875" style="4" customWidth="1"/>
    <col min="13" max="13" width="1.42578125" style="1" customWidth="1"/>
    <col min="14" max="14" width="8.7109375" style="4" customWidth="1"/>
    <col min="15" max="15" width="7" style="4" customWidth="1"/>
    <col min="16" max="16" width="6" style="4" customWidth="1"/>
    <col min="17" max="17" width="11.28515625" style="4" customWidth="1"/>
    <col min="18" max="18" width="1.85546875" style="1" customWidth="1"/>
    <col min="19" max="19" width="7.5703125" style="4" customWidth="1"/>
    <col min="20" max="20" width="7.28515625" style="4" customWidth="1"/>
    <col min="21" max="21" width="6.85546875" style="4" customWidth="1"/>
    <col min="22" max="22" width="13.5703125" style="4" customWidth="1"/>
    <col min="23" max="23" width="3.42578125" style="1" customWidth="1"/>
    <col min="24" max="24" width="13.7109375" style="4" customWidth="1"/>
    <col min="25" max="25" width="8" style="4" customWidth="1"/>
    <col min="26" max="26" width="10.5703125" style="4" customWidth="1"/>
    <col min="27" max="27" width="8.28515625" style="4" customWidth="1"/>
    <col min="28" max="28" width="9.140625" style="4" customWidth="1"/>
    <col min="29" max="16384" width="11.42578125" style="1"/>
  </cols>
  <sheetData>
    <row r="1" spans="1:15" ht="27" thickBot="1">
      <c r="A1" s="90" t="s">
        <v>92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</row>
    <row r="3" spans="1:15" s="4" customFormat="1">
      <c r="A3" s="4" t="s">
        <v>93</v>
      </c>
    </row>
    <row r="4" spans="1:15" s="4" customFormat="1"/>
    <row r="5" spans="1:15" s="4" customFormat="1">
      <c r="A5" s="4" t="s">
        <v>61</v>
      </c>
    </row>
    <row r="6" spans="1:15" s="4" customFormat="1">
      <c r="A6" s="4" t="s">
        <v>94</v>
      </c>
    </row>
    <row r="7" spans="1:15" s="4" customFormat="1"/>
    <row r="8" spans="1:15" s="4" customFormat="1">
      <c r="A8" s="4" t="s">
        <v>95</v>
      </c>
    </row>
    <row r="9" spans="1:15" s="4" customFormat="1">
      <c r="A9" s="4" t="s">
        <v>70</v>
      </c>
    </row>
    <row r="10" spans="1:15" s="4" customFormat="1"/>
    <row r="11" spans="1:15" s="4" customFormat="1">
      <c r="A11" s="51" t="s">
        <v>65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</row>
    <row r="12" spans="1:15" s="4" customFormat="1">
      <c r="A12" s="51" t="s">
        <v>66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</row>
    <row r="13" spans="1:15" s="4" customForma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</row>
    <row r="14" spans="1:15" s="4" customFormat="1">
      <c r="A14" s="51" t="s">
        <v>67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1:15" s="4" customFormat="1">
      <c r="A15" s="51" t="s">
        <v>62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</row>
    <row r="16" spans="1:15" s="4" customForma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</row>
    <row r="17" spans="1:15" s="4" customFormat="1">
      <c r="A17" s="51" t="s">
        <v>26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</row>
    <row r="18" spans="1:15" s="21" customFormat="1" ht="2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s="21" customFormat="1" ht="21">
      <c r="A19" s="36" t="s">
        <v>68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s="21" customFormat="1" ht="2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s="21" customFormat="1" ht="21">
      <c r="A21" s="36" t="s">
        <v>63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s="21" customFormat="1" ht="2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s="21" customFormat="1" ht="21">
      <c r="A23" s="36" t="s">
        <v>27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s="17" customFormat="1" ht="24" thickBot="1"/>
    <row r="25" spans="1:15" s="18" customFormat="1" ht="27" thickBot="1">
      <c r="A25" s="37" t="s">
        <v>23</v>
      </c>
      <c r="B25" s="38"/>
      <c r="C25" s="38"/>
      <c r="D25" s="38"/>
      <c r="E25" s="38"/>
      <c r="F25" s="38"/>
      <c r="G25" s="39"/>
      <c r="I25" s="93" t="s">
        <v>28</v>
      </c>
      <c r="J25" s="94"/>
      <c r="K25" s="95"/>
    </row>
    <row r="26" spans="1:15" ht="19.5" thickBot="1"/>
    <row r="27" spans="1:15" ht="19.5" thickBot="1">
      <c r="A27" s="52" t="s">
        <v>24</v>
      </c>
      <c r="B27" s="53"/>
      <c r="C27" s="3"/>
      <c r="D27" s="96" t="s">
        <v>64</v>
      </c>
      <c r="E27" s="97"/>
      <c r="F27" s="97"/>
      <c r="G27" s="98"/>
      <c r="H27" s="3"/>
      <c r="I27" s="96" t="s">
        <v>37</v>
      </c>
      <c r="J27" s="97"/>
      <c r="K27" s="97"/>
      <c r="L27" s="98"/>
    </row>
    <row r="28" spans="1:15" ht="19.5" thickBo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5">
      <c r="A29" s="54" t="s">
        <v>25</v>
      </c>
      <c r="B29" s="55"/>
      <c r="C29" s="3"/>
      <c r="D29" s="56" t="s">
        <v>30</v>
      </c>
      <c r="E29" s="57"/>
      <c r="F29" s="57"/>
      <c r="G29" s="55"/>
      <c r="H29" s="3"/>
      <c r="I29" s="56" t="s">
        <v>30</v>
      </c>
      <c r="J29" s="57"/>
      <c r="K29" s="57"/>
      <c r="L29" s="55"/>
    </row>
    <row r="30" spans="1:15" ht="19.5" thickBot="1">
      <c r="A30" s="58"/>
      <c r="B30" s="59"/>
      <c r="C30" s="3"/>
      <c r="D30" s="58" t="s">
        <v>31</v>
      </c>
      <c r="E30" s="60"/>
      <c r="F30" s="60"/>
      <c r="G30" s="59"/>
      <c r="H30" s="3"/>
      <c r="I30" s="58"/>
      <c r="J30" s="60"/>
      <c r="K30" s="60"/>
      <c r="L30" s="59"/>
    </row>
    <row r="31" spans="1:15" ht="19.5" thickBo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5">
      <c r="A32" s="54" t="s">
        <v>29</v>
      </c>
      <c r="B32" s="55"/>
      <c r="C32" s="3"/>
      <c r="D32" s="61" t="s">
        <v>6</v>
      </c>
      <c r="E32" s="62" t="s">
        <v>32</v>
      </c>
      <c r="F32" s="57"/>
      <c r="G32" s="55"/>
      <c r="H32" s="3"/>
      <c r="I32" s="99" t="s">
        <v>96</v>
      </c>
      <c r="J32" s="100"/>
      <c r="K32" s="100"/>
      <c r="L32" s="101"/>
    </row>
    <row r="33" spans="1:28">
      <c r="A33" s="63"/>
      <c r="B33" s="64"/>
      <c r="C33" s="3"/>
      <c r="D33" s="63" t="s">
        <v>33</v>
      </c>
      <c r="E33" s="65"/>
      <c r="F33" s="65"/>
      <c r="G33" s="64"/>
      <c r="H33" s="3"/>
      <c r="I33" s="63" t="s">
        <v>38</v>
      </c>
      <c r="J33" s="65"/>
      <c r="K33" s="65"/>
      <c r="L33" s="64"/>
    </row>
    <row r="34" spans="1:28">
      <c r="A34" s="63"/>
      <c r="B34" s="64"/>
      <c r="C34" s="3"/>
      <c r="D34" s="63" t="s">
        <v>34</v>
      </c>
      <c r="E34" s="65"/>
      <c r="F34" s="65"/>
      <c r="G34" s="64"/>
      <c r="H34" s="3"/>
      <c r="I34" s="63" t="s">
        <v>39</v>
      </c>
      <c r="J34" s="65"/>
      <c r="K34" s="65"/>
      <c r="L34" s="64"/>
    </row>
    <row r="35" spans="1:28">
      <c r="A35" s="63"/>
      <c r="B35" s="64"/>
      <c r="C35" s="3"/>
      <c r="D35" s="63"/>
      <c r="E35" s="65"/>
      <c r="F35" s="65"/>
      <c r="G35" s="64"/>
      <c r="H35" s="3"/>
      <c r="I35" s="63"/>
      <c r="J35" s="65"/>
      <c r="K35" s="65"/>
      <c r="L35" s="64"/>
    </row>
    <row r="36" spans="1:28">
      <c r="A36" s="63"/>
      <c r="B36" s="64"/>
      <c r="C36" s="3"/>
      <c r="D36" s="66" t="s">
        <v>7</v>
      </c>
      <c r="E36" s="67" t="s">
        <v>35</v>
      </c>
      <c r="F36" s="65"/>
      <c r="G36" s="64"/>
      <c r="H36" s="3"/>
      <c r="I36" s="63" t="s">
        <v>40</v>
      </c>
      <c r="J36" s="65"/>
      <c r="K36" s="65"/>
      <c r="L36" s="64"/>
    </row>
    <row r="37" spans="1:28" ht="19.5" thickBot="1">
      <c r="A37" s="58"/>
      <c r="B37" s="59"/>
      <c r="C37" s="3"/>
      <c r="D37" s="58" t="s">
        <v>36</v>
      </c>
      <c r="E37" s="60"/>
      <c r="F37" s="60"/>
      <c r="G37" s="59"/>
      <c r="H37" s="3"/>
      <c r="I37" s="58" t="s">
        <v>41</v>
      </c>
      <c r="J37" s="60"/>
      <c r="K37" s="60"/>
      <c r="L37" s="59"/>
    </row>
    <row r="41" spans="1:28" ht="19.5" thickBot="1"/>
    <row r="42" spans="1:28" ht="24" thickBot="1">
      <c r="A42" s="102" t="s">
        <v>42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4"/>
    </row>
    <row r="44" spans="1:28" ht="19.5" thickBot="1"/>
    <row r="45" spans="1:28" ht="19.5" thickBot="1">
      <c r="D45" s="105" t="s">
        <v>8</v>
      </c>
      <c r="E45" s="106"/>
      <c r="F45" s="106"/>
      <c r="G45" s="107"/>
      <c r="I45" s="105" t="s">
        <v>13</v>
      </c>
      <c r="J45" s="106"/>
      <c r="K45" s="106"/>
      <c r="L45" s="107"/>
      <c r="N45" s="105" t="s">
        <v>14</v>
      </c>
      <c r="O45" s="106"/>
      <c r="P45" s="106"/>
      <c r="Q45" s="107"/>
      <c r="S45" s="105" t="s">
        <v>15</v>
      </c>
      <c r="T45" s="106"/>
      <c r="U45" s="106"/>
      <c r="V45" s="107"/>
      <c r="X45" s="105" t="s">
        <v>16</v>
      </c>
      <c r="Y45" s="106"/>
      <c r="Z45" s="106"/>
      <c r="AA45" s="106"/>
      <c r="AB45" s="107"/>
    </row>
    <row r="46" spans="1:28" s="2" customFormat="1" ht="63.75" thickBot="1">
      <c r="B46" s="15" t="s">
        <v>2</v>
      </c>
      <c r="C46" s="30"/>
      <c r="D46" s="12" t="s">
        <v>12</v>
      </c>
      <c r="E46" s="12" t="s">
        <v>9</v>
      </c>
      <c r="F46" s="12" t="s">
        <v>10</v>
      </c>
      <c r="G46" s="12" t="s">
        <v>11</v>
      </c>
      <c r="I46" s="12" t="s">
        <v>12</v>
      </c>
      <c r="J46" s="47" t="s">
        <v>9</v>
      </c>
      <c r="K46" s="12" t="s">
        <v>10</v>
      </c>
      <c r="L46" s="12" t="s">
        <v>11</v>
      </c>
      <c r="N46" s="12" t="s">
        <v>12</v>
      </c>
      <c r="O46" s="12" t="s">
        <v>9</v>
      </c>
      <c r="P46" s="12" t="s">
        <v>10</v>
      </c>
      <c r="Q46" s="12" t="s">
        <v>11</v>
      </c>
      <c r="S46" s="12" t="s">
        <v>12</v>
      </c>
      <c r="T46" s="12" t="s">
        <v>9</v>
      </c>
      <c r="U46" s="12" t="s">
        <v>10</v>
      </c>
      <c r="V46" s="12" t="s">
        <v>11</v>
      </c>
      <c r="X46" s="12" t="s">
        <v>97</v>
      </c>
      <c r="Y46" s="68" t="s">
        <v>98</v>
      </c>
      <c r="Z46" s="12" t="s">
        <v>0</v>
      </c>
      <c r="AA46" s="12" t="s">
        <v>10</v>
      </c>
      <c r="AB46" s="12" t="s">
        <v>11</v>
      </c>
    </row>
    <row r="47" spans="1:28" ht="15.75">
      <c r="A47" s="69" t="s">
        <v>1</v>
      </c>
      <c r="B47" s="70">
        <v>150</v>
      </c>
      <c r="C47" s="13"/>
      <c r="D47" s="13">
        <v>150</v>
      </c>
      <c r="E47" s="13">
        <v>94</v>
      </c>
      <c r="F47" s="13"/>
      <c r="G47" s="71"/>
      <c r="H47" s="3"/>
      <c r="I47" s="13">
        <v>150</v>
      </c>
      <c r="J47" s="13">
        <v>138</v>
      </c>
      <c r="K47" s="13"/>
      <c r="L47" s="71"/>
      <c r="M47" s="3"/>
      <c r="N47" s="13">
        <v>150</v>
      </c>
      <c r="O47" s="13">
        <v>282</v>
      </c>
      <c r="P47" s="13"/>
      <c r="Q47" s="71"/>
      <c r="R47" s="3"/>
      <c r="S47" s="13">
        <v>150</v>
      </c>
      <c r="T47" s="13">
        <v>79</v>
      </c>
      <c r="U47" s="13"/>
      <c r="V47" s="71"/>
      <c r="W47" s="3"/>
      <c r="X47" s="13">
        <v>150</v>
      </c>
      <c r="Y47" s="13"/>
      <c r="Z47" s="13"/>
      <c r="AA47" s="13"/>
      <c r="AB47" s="71"/>
    </row>
    <row r="48" spans="1:28" ht="15.75">
      <c r="A48" s="69" t="s">
        <v>43</v>
      </c>
      <c r="B48" s="13">
        <v>75</v>
      </c>
      <c r="C48" s="13"/>
      <c r="D48" s="13">
        <v>75</v>
      </c>
      <c r="E48" s="13">
        <v>48</v>
      </c>
      <c r="F48" s="13"/>
      <c r="G48" s="71"/>
      <c r="H48" s="3"/>
      <c r="I48" s="13">
        <v>75</v>
      </c>
      <c r="J48" s="13">
        <v>41</v>
      </c>
      <c r="K48" s="13"/>
      <c r="L48" s="71"/>
      <c r="M48" s="3"/>
      <c r="N48" s="13">
        <v>75</v>
      </c>
      <c r="O48" s="13">
        <v>200</v>
      </c>
      <c r="P48" s="13"/>
      <c r="Q48" s="71"/>
      <c r="R48" s="3"/>
      <c r="S48" s="13">
        <v>75</v>
      </c>
      <c r="T48" s="13">
        <v>60</v>
      </c>
      <c r="U48" s="13"/>
      <c r="V48" s="71"/>
      <c r="W48" s="3"/>
      <c r="X48" s="13">
        <v>75</v>
      </c>
      <c r="Y48" s="13"/>
      <c r="Z48" s="13"/>
      <c r="AA48" s="13"/>
      <c r="AB48" s="71"/>
    </row>
    <row r="49" spans="1:28" ht="15.75">
      <c r="A49" s="69" t="s">
        <v>3</v>
      </c>
      <c r="B49" s="71">
        <f>+B48/B47</f>
        <v>0.5</v>
      </c>
      <c r="C49" s="71"/>
      <c r="D49" s="71">
        <f>+D48/D47</f>
        <v>0.5</v>
      </c>
      <c r="E49" s="71">
        <f>+E48/E47</f>
        <v>0.51063829787234039</v>
      </c>
      <c r="F49" s="71"/>
      <c r="G49" s="71"/>
      <c r="H49" s="3"/>
      <c r="I49" s="71">
        <f>+I48/I47</f>
        <v>0.5</v>
      </c>
      <c r="J49" s="71">
        <f>+J48/J47</f>
        <v>0.29710144927536231</v>
      </c>
      <c r="K49" s="71"/>
      <c r="L49" s="71"/>
      <c r="M49" s="3"/>
      <c r="N49" s="71">
        <f>+N48/N47</f>
        <v>0.5</v>
      </c>
      <c r="O49" s="71">
        <f>+O48/O47</f>
        <v>0.70921985815602839</v>
      </c>
      <c r="P49" s="71"/>
      <c r="Q49" s="71"/>
      <c r="R49" s="3"/>
      <c r="S49" s="71">
        <f>+S48/S47</f>
        <v>0.5</v>
      </c>
      <c r="T49" s="71"/>
      <c r="U49" s="71"/>
      <c r="V49" s="71"/>
      <c r="W49" s="3"/>
      <c r="X49" s="71">
        <f>+X48/X47</f>
        <v>0.5</v>
      </c>
      <c r="Y49" s="71"/>
      <c r="Z49" s="71"/>
      <c r="AA49" s="71"/>
      <c r="AB49" s="71"/>
    </row>
    <row r="50" spans="1:28" ht="15.75">
      <c r="A50" s="69" t="s">
        <v>99</v>
      </c>
      <c r="B50" s="29">
        <f>+B48/8.75</f>
        <v>8.5714285714285712</v>
      </c>
      <c r="C50" s="29"/>
      <c r="D50" s="29">
        <f>+D48/8.75</f>
        <v>8.5714285714285712</v>
      </c>
      <c r="E50" s="29">
        <f>+E48/8.75</f>
        <v>5.4857142857142858</v>
      </c>
      <c r="F50" s="72"/>
      <c r="G50" s="71"/>
      <c r="H50" s="3"/>
      <c r="I50" s="29">
        <f>+I48/8.75</f>
        <v>8.5714285714285712</v>
      </c>
      <c r="J50" s="29">
        <f>+J48/8.75</f>
        <v>4.6857142857142859</v>
      </c>
      <c r="K50" s="29"/>
      <c r="L50" s="71"/>
      <c r="M50" s="3"/>
      <c r="N50" s="29">
        <f>+N48/8.75</f>
        <v>8.5714285714285712</v>
      </c>
      <c r="O50" s="29">
        <f>+O48/8.75</f>
        <v>22.857142857142858</v>
      </c>
      <c r="P50" s="29"/>
      <c r="Q50" s="71"/>
      <c r="R50" s="3"/>
      <c r="S50" s="29">
        <f>+S48/8.75</f>
        <v>8.5714285714285712</v>
      </c>
      <c r="T50" s="29"/>
      <c r="U50" s="29"/>
      <c r="V50" s="71"/>
      <c r="W50" s="3"/>
      <c r="X50" s="29">
        <f>+X48/8.75</f>
        <v>8.5714285714285712</v>
      </c>
      <c r="Y50" s="29"/>
      <c r="Z50" s="29"/>
      <c r="AA50" s="29"/>
      <c r="AB50" s="71"/>
    </row>
    <row r="51" spans="1:28" ht="15.75">
      <c r="A51" s="73" t="s">
        <v>4</v>
      </c>
      <c r="B51" s="13"/>
      <c r="C51" s="13"/>
      <c r="D51" s="13"/>
      <c r="E51" s="13"/>
      <c r="F51" s="13"/>
      <c r="G51" s="13"/>
      <c r="H51" s="3"/>
      <c r="I51" s="13"/>
      <c r="J51" s="13"/>
      <c r="K51" s="13"/>
      <c r="L51" s="13"/>
      <c r="M51" s="3"/>
      <c r="N51" s="13"/>
      <c r="O51" s="13"/>
      <c r="P51" s="13"/>
      <c r="Q51" s="13"/>
      <c r="R51" s="3"/>
      <c r="S51" s="13"/>
      <c r="T51" s="13"/>
      <c r="U51" s="13"/>
      <c r="V51" s="13"/>
      <c r="W51" s="3"/>
      <c r="X51" s="13"/>
      <c r="Y51" s="13"/>
      <c r="Z51" s="13"/>
      <c r="AA51" s="13"/>
      <c r="AB51" s="13"/>
    </row>
    <row r="52" spans="1:28" ht="15.75">
      <c r="A52" s="69" t="s">
        <v>5</v>
      </c>
      <c r="B52" s="29">
        <v>37</v>
      </c>
      <c r="C52" s="13"/>
      <c r="D52" s="29">
        <v>37</v>
      </c>
      <c r="E52" s="13">
        <v>29</v>
      </c>
      <c r="F52" s="13"/>
      <c r="G52" s="71"/>
      <c r="H52" s="3"/>
      <c r="I52" s="29">
        <v>37</v>
      </c>
      <c r="J52" s="13">
        <v>13</v>
      </c>
      <c r="K52" s="13"/>
      <c r="L52" s="71"/>
      <c r="M52" s="3"/>
      <c r="N52" s="29">
        <v>37</v>
      </c>
      <c r="O52" s="13">
        <v>46</v>
      </c>
      <c r="P52" s="13"/>
      <c r="Q52" s="71"/>
      <c r="R52" s="3"/>
      <c r="S52" s="29">
        <v>37</v>
      </c>
      <c r="T52" s="13">
        <v>14</v>
      </c>
      <c r="U52" s="13"/>
      <c r="V52" s="71"/>
      <c r="W52" s="3"/>
      <c r="X52" s="29">
        <v>37</v>
      </c>
      <c r="Y52" s="13"/>
      <c r="Z52" s="13"/>
      <c r="AA52" s="13"/>
      <c r="AB52" s="71"/>
    </row>
    <row r="53" spans="1:28" ht="19.5" customHeight="1">
      <c r="A53" s="69" t="s">
        <v>6</v>
      </c>
      <c r="B53" s="29">
        <v>30</v>
      </c>
      <c r="C53" s="13"/>
      <c r="D53" s="29">
        <v>30</v>
      </c>
      <c r="E53" s="13">
        <v>24</v>
      </c>
      <c r="F53" s="13"/>
      <c r="G53" s="71"/>
      <c r="H53" s="3"/>
      <c r="I53" s="29">
        <v>30</v>
      </c>
      <c r="J53" s="13">
        <v>9</v>
      </c>
      <c r="K53" s="13"/>
      <c r="L53" s="71"/>
      <c r="M53" s="3"/>
      <c r="N53" s="29">
        <v>30</v>
      </c>
      <c r="O53" s="13">
        <v>13</v>
      </c>
      <c r="P53" s="13"/>
      <c r="Q53" s="71"/>
      <c r="R53" s="3"/>
      <c r="S53" s="29">
        <v>30</v>
      </c>
      <c r="T53" s="13">
        <v>1</v>
      </c>
      <c r="U53" s="13"/>
      <c r="V53" s="71"/>
      <c r="W53" s="3"/>
      <c r="X53" s="29">
        <v>30</v>
      </c>
      <c r="Y53" s="13"/>
      <c r="Z53" s="13"/>
      <c r="AA53" s="13"/>
      <c r="AB53" s="71"/>
    </row>
    <row r="54" spans="1:28" ht="15.75">
      <c r="A54" s="69" t="s">
        <v>7</v>
      </c>
      <c r="B54" s="29">
        <v>7</v>
      </c>
      <c r="C54" s="13"/>
      <c r="D54" s="29">
        <v>7</v>
      </c>
      <c r="E54" s="13">
        <v>1</v>
      </c>
      <c r="F54" s="13"/>
      <c r="G54" s="71"/>
      <c r="H54" s="3"/>
      <c r="I54" s="29">
        <v>7</v>
      </c>
      <c r="J54" s="13">
        <v>2</v>
      </c>
      <c r="K54" s="13"/>
      <c r="L54" s="71"/>
      <c r="M54" s="3"/>
      <c r="N54" s="29">
        <v>7</v>
      </c>
      <c r="O54" s="13">
        <v>11</v>
      </c>
      <c r="P54" s="13"/>
      <c r="Q54" s="71"/>
      <c r="R54" s="3"/>
      <c r="S54" s="29">
        <v>7</v>
      </c>
      <c r="T54" s="13">
        <v>1</v>
      </c>
      <c r="U54" s="71"/>
      <c r="V54" s="71"/>
      <c r="W54" s="3"/>
      <c r="X54" s="29">
        <v>7</v>
      </c>
      <c r="Y54" s="13"/>
      <c r="Z54" s="71"/>
      <c r="AA54" s="71"/>
      <c r="AB54" s="71"/>
    </row>
    <row r="55" spans="1:28">
      <c r="A55" s="8"/>
      <c r="B55" s="5"/>
      <c r="C55" s="5"/>
      <c r="D55" s="5"/>
      <c r="E55" s="5"/>
      <c r="F55" s="10"/>
      <c r="G55" s="6"/>
      <c r="I55" s="5"/>
      <c r="J55" s="5"/>
      <c r="K55" s="5"/>
      <c r="L55" s="5"/>
      <c r="N55" s="5"/>
      <c r="O55" s="5"/>
      <c r="P55" s="7"/>
      <c r="Q55" s="6"/>
      <c r="S55" s="5"/>
      <c r="T55" s="5"/>
      <c r="U55" s="7"/>
      <c r="V55" s="6"/>
      <c r="X55" s="5"/>
      <c r="Y55" s="5"/>
      <c r="Z55" s="11"/>
      <c r="AA55" s="7"/>
      <c r="AB55" s="6"/>
    </row>
    <row r="56" spans="1:28">
      <c r="B56" s="1"/>
      <c r="C56" s="1"/>
    </row>
    <row r="57" spans="1:28">
      <c r="A57" s="9" t="s">
        <v>44</v>
      </c>
    </row>
    <row r="58" spans="1:28" ht="19.5" thickBot="1"/>
    <row r="59" spans="1:28" ht="19.5" thickBot="1">
      <c r="B59" s="87" t="s">
        <v>69</v>
      </c>
      <c r="C59" s="88"/>
      <c r="D59" s="88"/>
      <c r="E59" s="88"/>
      <c r="F59" s="89"/>
      <c r="I59" s="87" t="s">
        <v>20</v>
      </c>
      <c r="J59" s="88"/>
      <c r="K59" s="88"/>
      <c r="L59" s="88"/>
      <c r="M59" s="89"/>
    </row>
    <row r="60" spans="1:28" s="3" customFormat="1" ht="63.75" thickBot="1">
      <c r="A60" s="14" t="s">
        <v>4</v>
      </c>
      <c r="B60" s="34" t="s">
        <v>17</v>
      </c>
      <c r="C60" s="34"/>
      <c r="D60" s="34" t="s">
        <v>21</v>
      </c>
      <c r="E60" s="16" t="s">
        <v>22</v>
      </c>
      <c r="F60" s="35" t="s">
        <v>19</v>
      </c>
      <c r="I60" s="34" t="s">
        <v>17</v>
      </c>
      <c r="J60" s="16" t="s">
        <v>22</v>
      </c>
      <c r="K60" s="35" t="s">
        <v>19</v>
      </c>
      <c r="L60" s="34" t="s">
        <v>10</v>
      </c>
      <c r="N60" s="49" t="s">
        <v>91</v>
      </c>
    </row>
    <row r="61" spans="1:28">
      <c r="A61" s="12" t="s">
        <v>5</v>
      </c>
      <c r="B61" s="29">
        <v>36.99</v>
      </c>
      <c r="C61" s="29"/>
      <c r="D61" s="29">
        <v>37</v>
      </c>
      <c r="E61" s="31"/>
      <c r="F61" s="31"/>
      <c r="G61" s="3"/>
      <c r="H61" s="3"/>
      <c r="I61" s="29">
        <v>36.99</v>
      </c>
      <c r="J61" s="31"/>
      <c r="K61" s="31"/>
      <c r="L61" s="29"/>
      <c r="M61" s="3"/>
      <c r="N61" s="48"/>
    </row>
    <row r="62" spans="1:28">
      <c r="A62" s="12" t="s">
        <v>6</v>
      </c>
      <c r="B62" s="29">
        <v>4.99</v>
      </c>
      <c r="C62" s="29"/>
      <c r="D62" s="29">
        <v>30</v>
      </c>
      <c r="E62" s="31"/>
      <c r="F62" s="31"/>
      <c r="G62" s="3"/>
      <c r="H62" s="3"/>
      <c r="I62" s="29">
        <v>4.99</v>
      </c>
      <c r="J62" s="31"/>
      <c r="K62" s="31"/>
      <c r="L62" s="29"/>
      <c r="M62" s="3"/>
      <c r="N62" s="32"/>
    </row>
    <row r="63" spans="1:28">
      <c r="A63" s="12" t="s">
        <v>7</v>
      </c>
      <c r="B63" s="29">
        <v>9.99</v>
      </c>
      <c r="C63" s="29"/>
      <c r="D63" s="29">
        <v>7</v>
      </c>
      <c r="E63" s="31"/>
      <c r="F63" s="31"/>
      <c r="G63" s="3"/>
      <c r="H63" s="3"/>
      <c r="I63" s="29">
        <v>9.99</v>
      </c>
      <c r="J63" s="31"/>
      <c r="K63" s="31"/>
      <c r="L63" s="29"/>
      <c r="M63" s="3"/>
      <c r="N63" s="32"/>
    </row>
    <row r="64" spans="1:28">
      <c r="A64" s="13" t="s">
        <v>18</v>
      </c>
      <c r="B64" s="13"/>
      <c r="C64" s="13"/>
      <c r="D64" s="13">
        <f>SUM(D61:D63)</f>
        <v>74</v>
      </c>
      <c r="E64" s="33"/>
      <c r="F64" s="33"/>
      <c r="G64" s="3"/>
      <c r="H64" s="3"/>
      <c r="I64" s="13"/>
      <c r="J64" s="33"/>
      <c r="K64" s="31"/>
      <c r="L64" s="29"/>
      <c r="M64" s="3"/>
      <c r="N64" s="32"/>
    </row>
  </sheetData>
  <mergeCells count="13">
    <mergeCell ref="B59:F59"/>
    <mergeCell ref="I59:M59"/>
    <mergeCell ref="A1:L1"/>
    <mergeCell ref="I25:K25"/>
    <mergeCell ref="D27:G27"/>
    <mergeCell ref="I27:L27"/>
    <mergeCell ref="I32:L32"/>
    <mergeCell ref="A42:AB42"/>
    <mergeCell ref="D45:G45"/>
    <mergeCell ref="I45:L45"/>
    <mergeCell ref="N45:Q45"/>
    <mergeCell ref="S45:V45"/>
    <mergeCell ref="X45:AB4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topLeftCell="A13" workbookViewId="0">
      <selection activeCell="D25" sqref="D24:D25"/>
    </sheetView>
  </sheetViews>
  <sheetFormatPr baseColWidth="10" defaultRowHeight="23.25"/>
  <cols>
    <col min="1" max="1" width="3.5703125" style="24" customWidth="1"/>
    <col min="2" max="2" width="27.7109375" style="78" customWidth="1"/>
    <col min="3" max="3" width="17.28515625" style="22" customWidth="1"/>
    <col min="4" max="4" width="15.140625" style="22" customWidth="1"/>
    <col min="5" max="5" width="15.5703125" style="22" customWidth="1"/>
    <col min="6" max="6" width="11.42578125" style="22"/>
    <col min="7" max="7" width="13.28515625" style="22" customWidth="1"/>
    <col min="8" max="8" width="15.85546875" style="22" customWidth="1"/>
    <col min="9" max="9" width="15.28515625" style="22" customWidth="1"/>
    <col min="10" max="10" width="9.5703125" style="22" customWidth="1"/>
    <col min="11" max="11" width="13.28515625" style="22" customWidth="1"/>
    <col min="12" max="12" width="16.28515625" style="22" customWidth="1"/>
    <col min="13" max="13" width="12.85546875" style="22" customWidth="1"/>
    <col min="14" max="16384" width="11.42578125" style="22"/>
  </cols>
  <sheetData>
    <row r="1" spans="1:14" ht="24" thickBot="1"/>
    <row r="2" spans="1:14" s="18" customFormat="1" ht="27" thickBot="1">
      <c r="A2" s="74"/>
      <c r="B2" s="37" t="s">
        <v>45</v>
      </c>
      <c r="C2" s="19"/>
      <c r="D2" s="19"/>
      <c r="E2" s="19"/>
      <c r="F2" s="19"/>
      <c r="G2" s="19"/>
      <c r="H2" s="19"/>
      <c r="I2" s="20"/>
      <c r="K2" s="93" t="s">
        <v>59</v>
      </c>
      <c r="L2" s="95"/>
    </row>
    <row r="5" spans="1:14" s="40" customFormat="1">
      <c r="A5" s="24"/>
      <c r="B5" s="78" t="s">
        <v>89</v>
      </c>
    </row>
    <row r="6" spans="1:14" s="40" customFormat="1">
      <c r="A6" s="24"/>
      <c r="B6" s="78" t="s">
        <v>71</v>
      </c>
    </row>
    <row r="7" spans="1:14" s="40" customFormat="1">
      <c r="A7" s="24"/>
      <c r="B7" s="78" t="s">
        <v>57</v>
      </c>
    </row>
    <row r="8" spans="1:14" s="40" customFormat="1">
      <c r="A8" s="24"/>
      <c r="B8" s="78"/>
    </row>
    <row r="9" spans="1:14" s="40" customFormat="1">
      <c r="A9" s="24"/>
      <c r="B9" s="78" t="s">
        <v>90</v>
      </c>
    </row>
    <row r="10" spans="1:14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2" spans="1:14" s="50" customFormat="1" ht="63">
      <c r="A12" s="75"/>
      <c r="B12" s="79"/>
      <c r="C12" s="80" t="s">
        <v>46</v>
      </c>
      <c r="D12" s="80" t="s">
        <v>47</v>
      </c>
      <c r="E12" s="80" t="s">
        <v>48</v>
      </c>
      <c r="F12" s="80" t="s">
        <v>75</v>
      </c>
      <c r="G12" s="80" t="s">
        <v>76</v>
      </c>
      <c r="H12" s="80" t="s">
        <v>79</v>
      </c>
      <c r="I12" s="80" t="s">
        <v>49</v>
      </c>
      <c r="J12" s="80" t="s">
        <v>50</v>
      </c>
      <c r="K12" s="80" t="s">
        <v>51</v>
      </c>
      <c r="L12" s="80" t="s">
        <v>52</v>
      </c>
      <c r="M12" s="80" t="s">
        <v>53</v>
      </c>
      <c r="N12" s="80" t="s">
        <v>54</v>
      </c>
    </row>
    <row r="13" spans="1:14" s="23" customFormat="1">
      <c r="A13" s="75"/>
      <c r="B13" s="79"/>
      <c r="C13" s="41" t="s">
        <v>72</v>
      </c>
      <c r="D13" s="41" t="s">
        <v>73</v>
      </c>
      <c r="E13" s="41" t="s">
        <v>74</v>
      </c>
      <c r="F13" s="41" t="s">
        <v>77</v>
      </c>
      <c r="G13" s="41" t="s">
        <v>78</v>
      </c>
      <c r="H13" s="41" t="s">
        <v>80</v>
      </c>
      <c r="I13" s="41" t="s">
        <v>81</v>
      </c>
      <c r="J13" s="41" t="s">
        <v>82</v>
      </c>
      <c r="K13" s="41" t="s">
        <v>83</v>
      </c>
      <c r="L13" s="41" t="s">
        <v>106</v>
      </c>
      <c r="M13" s="41" t="s">
        <v>84</v>
      </c>
      <c r="N13" s="41" t="s">
        <v>85</v>
      </c>
    </row>
    <row r="14" spans="1:14">
      <c r="B14" s="81" t="s">
        <v>86</v>
      </c>
      <c r="C14" s="42">
        <v>18989</v>
      </c>
      <c r="D14" s="42">
        <f>+C14*0.5</f>
        <v>9494.5</v>
      </c>
      <c r="E14" s="43"/>
      <c r="F14" s="42">
        <v>104</v>
      </c>
      <c r="G14" s="42">
        <v>27</v>
      </c>
      <c r="H14" s="42"/>
      <c r="I14" s="42"/>
      <c r="J14" s="42">
        <v>182.75</v>
      </c>
      <c r="K14" s="42">
        <f>+C14*0.06</f>
        <v>1139.3399999999999</v>
      </c>
      <c r="L14" s="43"/>
      <c r="M14" s="42">
        <v>16</v>
      </c>
      <c r="N14" s="44">
        <v>29</v>
      </c>
    </row>
    <row r="15" spans="1:14">
      <c r="B15" s="81" t="s">
        <v>87</v>
      </c>
      <c r="C15" s="42">
        <v>16276</v>
      </c>
      <c r="D15" s="42">
        <f>+C15*0.4</f>
        <v>6510.4000000000005</v>
      </c>
      <c r="E15" s="43"/>
      <c r="F15" s="42">
        <v>108</v>
      </c>
      <c r="G15" s="42">
        <v>28</v>
      </c>
      <c r="H15" s="42"/>
      <c r="I15" s="42"/>
      <c r="J15" s="42">
        <v>150.62</v>
      </c>
      <c r="K15" s="42">
        <f>+C15*0.05</f>
        <v>813.80000000000007</v>
      </c>
      <c r="L15" s="43"/>
      <c r="M15" s="42">
        <v>25</v>
      </c>
      <c r="N15" s="44">
        <v>30</v>
      </c>
    </row>
    <row r="16" spans="1:14">
      <c r="B16" s="81" t="s">
        <v>88</v>
      </c>
      <c r="C16" s="42">
        <v>15598</v>
      </c>
      <c r="D16" s="42">
        <f>+C16*0.35</f>
        <v>5459.2999999999993</v>
      </c>
      <c r="E16" s="43"/>
      <c r="F16" s="42">
        <v>100</v>
      </c>
      <c r="G16" s="42">
        <v>30</v>
      </c>
      <c r="H16" s="42"/>
      <c r="I16" s="42"/>
      <c r="J16" s="42">
        <v>156.38</v>
      </c>
      <c r="K16" s="42">
        <f>+C16*0.07</f>
        <v>1091.8600000000001</v>
      </c>
      <c r="L16" s="43"/>
      <c r="M16" s="42">
        <v>20</v>
      </c>
      <c r="N16" s="44">
        <v>31</v>
      </c>
    </row>
    <row r="17" spans="1:14">
      <c r="B17" s="81" t="s">
        <v>60</v>
      </c>
      <c r="C17" s="42">
        <v>16955</v>
      </c>
      <c r="D17" s="42">
        <f>+C17*0.45</f>
        <v>7629.75</v>
      </c>
      <c r="E17" s="43"/>
      <c r="F17" s="42">
        <v>104</v>
      </c>
      <c r="G17" s="42">
        <v>29</v>
      </c>
      <c r="H17" s="42"/>
      <c r="I17" s="42"/>
      <c r="J17" s="42">
        <v>163.16999999999999</v>
      </c>
      <c r="K17" s="42">
        <f>+C17*0.06</f>
        <v>1017.3</v>
      </c>
      <c r="L17" s="43"/>
      <c r="M17" s="42">
        <v>32</v>
      </c>
      <c r="N17" s="44">
        <v>2</v>
      </c>
    </row>
    <row r="18" spans="1:14">
      <c r="A18" s="76" t="s">
        <v>100</v>
      </c>
      <c r="B18" s="82" t="s">
        <v>18</v>
      </c>
      <c r="C18" s="45">
        <f>SUM(C14:C17)</f>
        <v>67818</v>
      </c>
      <c r="D18" s="45"/>
      <c r="E18" s="46"/>
      <c r="F18" s="45"/>
      <c r="G18" s="45"/>
      <c r="H18" s="42"/>
      <c r="I18" s="45"/>
      <c r="J18" s="45"/>
      <c r="K18" s="42"/>
      <c r="L18" s="43"/>
      <c r="M18" s="44"/>
      <c r="N18" s="44"/>
    </row>
    <row r="19" spans="1:14">
      <c r="A19" s="76" t="s">
        <v>101</v>
      </c>
      <c r="B19" s="81" t="s">
        <v>107</v>
      </c>
      <c r="C19" s="42">
        <f>+C18/4</f>
        <v>16954.5</v>
      </c>
      <c r="D19" s="42"/>
      <c r="E19" s="43"/>
      <c r="F19" s="42"/>
      <c r="G19" s="42"/>
      <c r="H19" s="42"/>
      <c r="I19" s="42"/>
      <c r="J19" s="42"/>
      <c r="K19" s="42"/>
      <c r="L19" s="43"/>
      <c r="M19" s="44"/>
      <c r="N19" s="44"/>
    </row>
    <row r="20" spans="1:14" ht="7.5" customHeight="1">
      <c r="A20" s="76"/>
      <c r="B20" s="83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</row>
    <row r="21" spans="1:14">
      <c r="A21" s="76" t="s">
        <v>102</v>
      </c>
      <c r="B21" s="81" t="s">
        <v>55</v>
      </c>
      <c r="C21" s="84">
        <v>152400</v>
      </c>
      <c r="D21" s="84">
        <f>+C21*0.42</f>
        <v>64008</v>
      </c>
      <c r="E21" s="28">
        <f t="shared" ref="E21" si="0">+D21/C21</f>
        <v>0.42</v>
      </c>
      <c r="F21" s="84">
        <v>924</v>
      </c>
      <c r="G21" s="84">
        <v>243</v>
      </c>
      <c r="H21" s="45">
        <v>25000</v>
      </c>
      <c r="I21" s="84">
        <f t="shared" ref="I21" si="1">+F21/G21</f>
        <v>3.8024691358024691</v>
      </c>
      <c r="J21" s="84">
        <v>165</v>
      </c>
      <c r="K21" s="84">
        <f>+C21*0.06</f>
        <v>9144</v>
      </c>
      <c r="L21" s="28">
        <f>+K21/C21</f>
        <v>0.06</v>
      </c>
      <c r="M21" s="84">
        <v>22</v>
      </c>
      <c r="N21" s="85">
        <v>183</v>
      </c>
    </row>
    <row r="22" spans="1:14">
      <c r="A22" s="76" t="s">
        <v>103</v>
      </c>
      <c r="B22" s="86" t="s">
        <v>56</v>
      </c>
      <c r="C22" s="28"/>
      <c r="D22" s="28"/>
      <c r="E22" s="28"/>
      <c r="F22" s="28"/>
      <c r="G22" s="28"/>
      <c r="H22" s="28"/>
      <c r="I22" s="28"/>
      <c r="J22" s="6"/>
      <c r="K22" s="28"/>
      <c r="L22" s="28"/>
      <c r="M22" s="28"/>
      <c r="N22" s="6"/>
    </row>
    <row r="23" spans="1:14">
      <c r="C23" s="77" t="s">
        <v>104</v>
      </c>
      <c r="D23" s="77" t="s">
        <v>104</v>
      </c>
      <c r="E23" s="77" t="s">
        <v>105</v>
      </c>
      <c r="F23" s="77" t="s">
        <v>104</v>
      </c>
      <c r="G23" s="77" t="s">
        <v>104</v>
      </c>
      <c r="H23" s="77" t="s">
        <v>104</v>
      </c>
      <c r="I23" s="77" t="s">
        <v>105</v>
      </c>
      <c r="J23" s="77" t="s">
        <v>105</v>
      </c>
      <c r="K23" s="77" t="s">
        <v>104</v>
      </c>
      <c r="L23" s="77" t="s">
        <v>105</v>
      </c>
      <c r="M23" s="77" t="s">
        <v>105</v>
      </c>
      <c r="N23" s="77" t="s">
        <v>104</v>
      </c>
    </row>
    <row r="26" spans="1:14">
      <c r="E26" s="25" t="s">
        <v>58</v>
      </c>
    </row>
  </sheetData>
  <mergeCells count="1">
    <mergeCell ref="K2:L2"/>
  </mergeCells>
  <printOptions horizontalCentered="1" verticalCentered="1"/>
  <pageMargins left="0" right="0" top="0" bottom="0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ENONCE 1</vt:lpstr>
      <vt:lpstr>ENONCE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ACF</dc:creator>
  <cp:lastModifiedBy>pc006</cp:lastModifiedBy>
  <cp:lastPrinted>2020-09-03T13:49:42Z</cp:lastPrinted>
  <dcterms:created xsi:type="dcterms:W3CDTF">2019-05-12T15:16:44Z</dcterms:created>
  <dcterms:modified xsi:type="dcterms:W3CDTF">2020-11-02T12:54:20Z</dcterms:modified>
</cp:coreProperties>
</file>